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0410" tabRatio="790" activeTab="4"/>
  </bookViews>
  <sheets>
    <sheet name="ENG PG.1" sheetId="1" r:id="rId1"/>
    <sheet name="ENG PG. 2" sheetId="2" r:id="rId2"/>
    <sheet name="ENG PG. 3" sheetId="3" r:id="rId3"/>
    <sheet name="Spanish PG. 4" sheetId="4" r:id="rId4"/>
    <sheet name="NON DISCOUNT" sheetId="5" r:id="rId5"/>
    <sheet name="Calculations" sheetId="6" r:id="rId6"/>
  </sheets>
  <definedNames>
    <definedName name="_xlfn.F.DIST" hidden="1">#NAME?</definedName>
    <definedName name="_xlnm.Print_Area" localSheetId="5">'Calculations'!#REF!</definedName>
    <definedName name="_xlnm.Print_Area" localSheetId="1">'ENG PG. 2'!$A$1:$E$47</definedName>
    <definedName name="_xlnm.Print_Area" localSheetId="2">'ENG PG. 3'!$A$1:$F$51</definedName>
    <definedName name="_xlnm.Print_Area" localSheetId="0">'ENG PG.1'!$A$1:$E$74</definedName>
    <definedName name="_xlnm.Print_Area" localSheetId="4">'NON DISCOUNT'!$A$1:$F$52</definedName>
    <definedName name="_xlnm.Print_Area" localSheetId="3">'Spanish PG. 4'!$A$1:$F$77</definedName>
  </definedNames>
  <calcPr fullCalcOnLoad="1"/>
</workbook>
</file>

<file path=xl/sharedStrings.xml><?xml version="1.0" encoding="utf-8"?>
<sst xmlns="http://schemas.openxmlformats.org/spreadsheetml/2006/main" count="700" uniqueCount="504">
  <si>
    <t>BOOKS</t>
  </si>
  <si>
    <t>ITEM #</t>
  </si>
  <si>
    <t>DESCRIPTION</t>
  </si>
  <si>
    <t>QUANTITY</t>
  </si>
  <si>
    <t>PRICE</t>
  </si>
  <si>
    <t>TOTAL</t>
  </si>
  <si>
    <t>EN-1101</t>
  </si>
  <si>
    <t>EN-1102</t>
  </si>
  <si>
    <t>EN-1112</t>
  </si>
  <si>
    <t>EN-1140</t>
  </si>
  <si>
    <t>EN-1143</t>
  </si>
  <si>
    <t>EN-1120</t>
  </si>
  <si>
    <t xml:space="preserve">Miracles Happen           </t>
  </si>
  <si>
    <t>EN-1114</t>
  </si>
  <si>
    <t>Just For Today, Gift Edition</t>
  </si>
  <si>
    <t>BOOKLETS</t>
  </si>
  <si>
    <t>EN-1200</t>
  </si>
  <si>
    <t>Introductory Guide to NA</t>
  </si>
  <si>
    <t>EN-1164</t>
  </si>
  <si>
    <t>Twelve Concepts for NA Service</t>
  </si>
  <si>
    <t>EN-1400</t>
  </si>
  <si>
    <t>NA Step Working Guides</t>
  </si>
  <si>
    <t>LG-1500</t>
  </si>
  <si>
    <t>EN-1500</t>
  </si>
  <si>
    <t>White Booklet</t>
  </si>
  <si>
    <t>EN-1600</t>
  </si>
  <si>
    <t>The Group Booklet</t>
  </si>
  <si>
    <t>EN-1601</t>
  </si>
  <si>
    <t>Behind the Walls</t>
  </si>
  <si>
    <t>EN-1603</t>
  </si>
  <si>
    <t>In Times of Illness</t>
  </si>
  <si>
    <t>EN-3110</t>
  </si>
  <si>
    <t>EN-1604</t>
  </si>
  <si>
    <t>NA – A Resource in Your Community</t>
  </si>
  <si>
    <t>EN-3102</t>
  </si>
  <si>
    <t>EN-3117</t>
  </si>
  <si>
    <t>EN-3121</t>
  </si>
  <si>
    <t>PAMPHLETS</t>
  </si>
  <si>
    <t>EN-3101</t>
  </si>
  <si>
    <t>EN-3105</t>
  </si>
  <si>
    <t>EN-3106</t>
  </si>
  <si>
    <t>EN-3107</t>
  </si>
  <si>
    <t>EN-3108</t>
  </si>
  <si>
    <t>EN-3109</t>
  </si>
  <si>
    <t>EN-3111</t>
  </si>
  <si>
    <t>EN-3112</t>
  </si>
  <si>
    <t>EN-3113</t>
  </si>
  <si>
    <t>EN-3114</t>
  </si>
  <si>
    <t>EN-3115</t>
  </si>
  <si>
    <t>EN-3116</t>
  </si>
  <si>
    <t>EN-3119</t>
  </si>
  <si>
    <t>EN-3120</t>
  </si>
  <si>
    <t>EN-3122</t>
  </si>
  <si>
    <t>EN-3123</t>
  </si>
  <si>
    <t>EN-3124</t>
  </si>
  <si>
    <t>EN-3126</t>
  </si>
  <si>
    <t xml:space="preserve"> </t>
  </si>
  <si>
    <t>SERVICE HANDBOOKS AND GUIDES</t>
  </si>
  <si>
    <t>EN-2105</t>
  </si>
  <si>
    <t>Literature Committee Handbook</t>
  </si>
  <si>
    <t>EN-2106</t>
  </si>
  <si>
    <t>Handbook for NA Newsletters</t>
  </si>
  <si>
    <t>EN-2107</t>
  </si>
  <si>
    <t>A Guide to Phoneline Service</t>
  </si>
  <si>
    <t>EN-2109</t>
  </si>
  <si>
    <t>Treasurer’s Handbook</t>
  </si>
  <si>
    <t>EN-2110</t>
  </si>
  <si>
    <t>Group Treasurer’s Workbook</t>
  </si>
  <si>
    <t>EN-2111</t>
  </si>
  <si>
    <t>A Guide to Local Service</t>
  </si>
  <si>
    <t>EN-2113</t>
  </si>
  <si>
    <t>Outreach Resource Information</t>
  </si>
  <si>
    <t>EN-2114</t>
  </si>
  <si>
    <t>Additional Needs Resource Information</t>
  </si>
  <si>
    <t>EN-2115</t>
  </si>
  <si>
    <t>Institutional Group Guide</t>
  </si>
  <si>
    <t>EN-9001</t>
  </si>
  <si>
    <t>Group Treasurer’s Record Pad</t>
  </si>
  <si>
    <t>EN-9415</t>
  </si>
  <si>
    <t>EN-9054</t>
  </si>
  <si>
    <t>Literature Rack (Wire, 16 Pocket)</t>
  </si>
  <si>
    <t>EN-9064</t>
  </si>
  <si>
    <t>EN-9070</t>
  </si>
  <si>
    <t>6 Poster Set</t>
  </si>
  <si>
    <t>EN-9071</t>
  </si>
  <si>
    <t>“My Gratitude Speaks” Poster</t>
  </si>
  <si>
    <t>EN-9072</t>
  </si>
  <si>
    <t>Serenity Prayer Poster</t>
  </si>
  <si>
    <t>EN-9073</t>
  </si>
  <si>
    <t>Twelve Steps Poster</t>
  </si>
  <si>
    <t>EN-9074</t>
  </si>
  <si>
    <t>Twelve Traditions Poster</t>
  </si>
  <si>
    <t>EN-9075</t>
  </si>
  <si>
    <t>Third Step Prayer Poster</t>
  </si>
  <si>
    <t>EN-9076</t>
  </si>
  <si>
    <t>Just For Today Poster</t>
  </si>
  <si>
    <t>EN-9130</t>
  </si>
  <si>
    <t xml:space="preserve">Group Reading Cards </t>
  </si>
  <si>
    <t>KEY TAGS</t>
  </si>
  <si>
    <t>EN-4100</t>
  </si>
  <si>
    <t>Welcome – White</t>
  </si>
  <si>
    <t>EN-4101</t>
  </si>
  <si>
    <t>30 Days – Orange</t>
  </si>
  <si>
    <t>EN-4102</t>
  </si>
  <si>
    <t>60 Days – Green</t>
  </si>
  <si>
    <t>EN-4103</t>
  </si>
  <si>
    <t>90 Days – Red</t>
  </si>
  <si>
    <t>EN-4104</t>
  </si>
  <si>
    <t>6 Months – Blue</t>
  </si>
  <si>
    <t>EN-4105</t>
  </si>
  <si>
    <t>9 Months – Yellow</t>
  </si>
  <si>
    <t>EN-4106</t>
  </si>
  <si>
    <t>1 Year – Moonglow</t>
  </si>
  <si>
    <t>EN-4107</t>
  </si>
  <si>
    <t>18 Months – Grey</t>
  </si>
  <si>
    <t>EN-4108</t>
  </si>
  <si>
    <t>Multiple Years – Black</t>
  </si>
  <si>
    <t>CHIPS</t>
  </si>
  <si>
    <t>EN-4200</t>
  </si>
  <si>
    <t>EN-4201</t>
  </si>
  <si>
    <t>EN-4202</t>
  </si>
  <si>
    <t>EN-4203</t>
  </si>
  <si>
    <t>EN-4204</t>
  </si>
  <si>
    <t>EN-4205</t>
  </si>
  <si>
    <t>EN-4206</t>
  </si>
  <si>
    <t>MEDALLIONS</t>
  </si>
  <si>
    <t>EN-43</t>
  </si>
  <si>
    <t>SPANISH BOOKS AND BOOKLETS</t>
  </si>
  <si>
    <t>SPANISH PAMPHLETS</t>
  </si>
  <si>
    <t>SPANISH KEY TAGS</t>
  </si>
  <si>
    <t>SPANISH POSTERS &amp; READING CARDS</t>
  </si>
  <si>
    <t>Who, What, How &amp; Why # 1</t>
  </si>
  <si>
    <t>Another Look # 5</t>
  </si>
  <si>
    <t>Recovery, Relapse # 6</t>
  </si>
  <si>
    <t>Am I an Addict? # 7</t>
  </si>
  <si>
    <t>Just For Today # 8</t>
  </si>
  <si>
    <t>Living the Program # 9</t>
  </si>
  <si>
    <t>Sponsorship # 11</t>
  </si>
  <si>
    <t>Triangle of Self-Obsession #12</t>
  </si>
  <si>
    <t>One Addict’s Experience #14</t>
  </si>
  <si>
    <t>PI and the NA Member #15</t>
  </si>
  <si>
    <t>For the Newcomer #16</t>
  </si>
  <si>
    <t>Self-Acceptance #19</t>
  </si>
  <si>
    <t>H&amp;I and the NA Member # 20</t>
  </si>
  <si>
    <t>Welcome to NA #22</t>
  </si>
  <si>
    <t>Staying Clean on the Outside #23</t>
  </si>
  <si>
    <t xml:space="preserve">FLORIDA REGIONAL SERVICE OFFICE ORDER FORM       </t>
  </si>
  <si>
    <t>IP DESCRIPTION &amp; NUMBER (#)</t>
  </si>
  <si>
    <t>Sponsorship #11</t>
  </si>
  <si>
    <t>Triangle of Self-Obsession # 12</t>
  </si>
  <si>
    <t>One Addict’s Experience # 14</t>
  </si>
  <si>
    <t>Self-Acceptance # 19</t>
  </si>
  <si>
    <t>Welcome to NA # 22</t>
  </si>
  <si>
    <t>Staying Clean on the Outside # 23</t>
  </si>
  <si>
    <t xml:space="preserve">FLORIDA REGIONAL SERVICE OFFICE ORDER FORM        </t>
  </si>
  <si>
    <t xml:space="preserve">  PAGE 2  TOTAL: </t>
  </si>
  <si>
    <t xml:space="preserve">PAGE 4 TOTAL: </t>
  </si>
  <si>
    <t>Accessories subtotal -&gt;</t>
  </si>
  <si>
    <t>LG-1140</t>
  </si>
  <si>
    <t>Step Working Guide</t>
  </si>
  <si>
    <t>SPANISH MEDALLIONS</t>
  </si>
  <si>
    <t>EN-9020</t>
  </si>
  <si>
    <t>Starter Kit</t>
  </si>
  <si>
    <t>ACCESSORIES</t>
  </si>
  <si>
    <r>
      <t>PRICE</t>
    </r>
    <r>
      <rPr>
        <b/>
        <i/>
        <sz val="10"/>
        <rFont val="Arial"/>
        <family val="2"/>
      </rPr>
      <t>*</t>
    </r>
  </si>
  <si>
    <t xml:space="preserve">Bronze           </t>
  </si>
  <si>
    <t>YEARS</t>
  </si>
  <si>
    <t xml:space="preserve">Bronze         </t>
  </si>
  <si>
    <t xml:space="preserve">Bronze        </t>
  </si>
  <si>
    <t xml:space="preserve">Bronze            </t>
  </si>
  <si>
    <t xml:space="preserve">Bronze          </t>
  </si>
  <si>
    <t>PRICE*</t>
  </si>
  <si>
    <t xml:space="preserve">           FLORIDA REGIONAL SERVICE OFFICE ORDER FORM       </t>
  </si>
  <si>
    <t xml:space="preserve">           NON DISCOUNTABLE ITEMS SHEET</t>
  </si>
  <si>
    <t>EN-4207</t>
  </si>
  <si>
    <t>EN-4208</t>
  </si>
  <si>
    <t>EN-2104</t>
  </si>
  <si>
    <t>Blue 10 for example</t>
  </si>
  <si>
    <t>B-</t>
  </si>
  <si>
    <t>BU-</t>
  </si>
  <si>
    <t>G-</t>
  </si>
  <si>
    <t>EN-9127</t>
  </si>
  <si>
    <t>A Guide to World Service</t>
  </si>
  <si>
    <t>NA Wallet Group Reading Cards - (Bundle of 15)</t>
  </si>
  <si>
    <t>EN-1130</t>
  </si>
  <si>
    <t xml:space="preserve">           BOOKS AND CD ROMS</t>
  </si>
  <si>
    <t>Fill in year needed example- Bronze (10 year) or =&gt; EN-4310 for example</t>
  </si>
  <si>
    <t>A Guide To Local Service</t>
  </si>
  <si>
    <t>A Guide To World Service</t>
  </si>
  <si>
    <t>Accessibility For Those w/Additional Needs #26</t>
  </si>
  <si>
    <t>Sponsorship Book, Gift Edition</t>
  </si>
  <si>
    <t>EN-1131</t>
  </si>
  <si>
    <t>"Basic" Mug - dark blue</t>
  </si>
  <si>
    <t>Literature Rack (Wire, 8 Pocket)</t>
  </si>
  <si>
    <t>EN-9053</t>
  </si>
  <si>
    <t>Fill in year needed example- Color (10 year) or =&gt;</t>
  </si>
  <si>
    <t>EN-1500H&amp;I</t>
  </si>
  <si>
    <t>EN-1601H&amp;I</t>
  </si>
  <si>
    <t>EN-2101</t>
  </si>
  <si>
    <t>Public Relations Handbook</t>
  </si>
  <si>
    <t>EN-2102</t>
  </si>
  <si>
    <t>H&amp;I Handbook (with Audio CD)</t>
  </si>
  <si>
    <t>EN-1106</t>
  </si>
  <si>
    <t>EN-1144</t>
  </si>
  <si>
    <t>Information About NA</t>
  </si>
  <si>
    <t xml:space="preserve">Group Business Meetings </t>
  </si>
  <si>
    <t>EN-2202</t>
  </si>
  <si>
    <t xml:space="preserve">Group Trusted Servants: Roles and Responsibilities </t>
  </si>
  <si>
    <t>EN-2203</t>
  </si>
  <si>
    <t xml:space="preserve">Disruptive and Violent Behavior </t>
  </si>
  <si>
    <t>EN-2204</t>
  </si>
  <si>
    <t>EN-3127</t>
  </si>
  <si>
    <t xml:space="preserve">NA Groups and Medication </t>
  </si>
  <si>
    <t>EN-2205</t>
  </si>
  <si>
    <t>Principles and Leadership in NA Service</t>
  </si>
  <si>
    <t>EN-2206</t>
  </si>
  <si>
    <t>EN-3128</t>
  </si>
  <si>
    <t>7 Poster Set</t>
  </si>
  <si>
    <r>
      <t>By Young Addicts For Young Addicts #</t>
    </r>
    <r>
      <rPr>
        <i/>
        <sz val="10"/>
        <rFont val="Arial"/>
        <family val="2"/>
      </rPr>
      <t>13</t>
    </r>
    <r>
      <rPr>
        <sz val="10"/>
        <rFont val="Arial"/>
        <family val="2"/>
      </rPr>
      <t xml:space="preserve"> </t>
    </r>
  </si>
  <si>
    <t>Basic Text, Gift Edition</t>
  </si>
  <si>
    <t>EN-1107</t>
  </si>
  <si>
    <t>HISTORY</t>
  </si>
  <si>
    <t>PI and the NA Menber # 15</t>
  </si>
  <si>
    <t>Accessibility For Those W / Additional Needs #26</t>
  </si>
  <si>
    <t>P-</t>
  </si>
  <si>
    <t>NON-DISCOUNTABLE TOTAL *</t>
  </si>
  <si>
    <t>PAGE 5 TOTALS :</t>
  </si>
  <si>
    <t>PAGE 1 TOTAL :</t>
  </si>
  <si>
    <t>For The Parents…Of Young People #27</t>
  </si>
  <si>
    <t>The Loner #21</t>
  </si>
  <si>
    <t>For Those in Treatment # 17</t>
  </si>
  <si>
    <t>By Young Addicts For Young Addicts #13</t>
  </si>
  <si>
    <t>Working Step Four in NA #10</t>
  </si>
  <si>
    <t>The Group IP #2</t>
  </si>
  <si>
    <t xml:space="preserve">  PAGE 3</t>
  </si>
  <si>
    <t>PAGE 4 SPANISH</t>
  </si>
  <si>
    <t>$200-399.00</t>
  </si>
  <si>
    <t>$400-599.00</t>
  </si>
  <si>
    <t>$600-999.00</t>
  </si>
  <si>
    <t>$1000-2499.00</t>
  </si>
  <si>
    <t>$2500.00 and up</t>
  </si>
  <si>
    <t xml:space="preserve">SUB-TOTAL </t>
  </si>
  <si>
    <t>***All prices are subject to change without notice</t>
  </si>
  <si>
    <t xml:space="preserve">              PAGE 1</t>
  </si>
  <si>
    <t xml:space="preserve">             PAGE 2</t>
  </si>
  <si>
    <t xml:space="preserve">                                       **PLEASE NOTE: ALL ORDERS MUST BE PREPAID IN FULL BEFORE SHIPMENT CAN OCCUR, </t>
  </si>
  <si>
    <t xml:space="preserve">                                                  EXCEPT  FOR AREAS WITHIN THE FLORIDA AND SOUTH FLORIDA REGIONS**</t>
  </si>
  <si>
    <t xml:space="preserve">                                      ***LITERATURE ORDERS RECEIVED WITHIN 3 WEEKS OF AREA WILL BE  DELIVERED BY</t>
  </si>
  <si>
    <t xml:space="preserve">                                            FOLLOWING AREA.  AFTER 3 WEEKS THEY MAY OR MAY NOT BE FILLED IN TIME!***</t>
  </si>
  <si>
    <t>**IF YOU ARE TAX EXEMPT YOU MUST PROVIDE A COPY OF TAX EXEMPT CERTIFICATE**</t>
  </si>
  <si>
    <t>MAIL ORDER TO:</t>
  </si>
  <si>
    <t>The Preferred CreditCard Method is the Secured Online Website</t>
  </si>
  <si>
    <t>Florida Regional Service Office, Inc.</t>
  </si>
  <si>
    <t xml:space="preserve">CREDIT CARD:    VISA     M/C   </t>
  </si>
  <si>
    <t>Lakeland, FL 33801</t>
  </si>
  <si>
    <t>CARD #:  __________________________</t>
  </si>
  <si>
    <t>Phone: (863) 683-8224      FAX (863) 683-8184</t>
  </si>
  <si>
    <t>EXPIRATION DATE: ___________________________</t>
  </si>
  <si>
    <t xml:space="preserve">Online Store:  www.floridarso.org </t>
  </si>
  <si>
    <t>BILL TO:</t>
  </si>
  <si>
    <t xml:space="preserve">Name: </t>
  </si>
  <si>
    <t>Day Phone:</t>
  </si>
  <si>
    <t xml:space="preserve">Street Address </t>
  </si>
  <si>
    <t xml:space="preserve">City </t>
  </si>
  <si>
    <t>State</t>
  </si>
  <si>
    <t>Zip Code</t>
  </si>
  <si>
    <t>SHIP TO:</t>
  </si>
  <si>
    <t>Enter Your Group, Area, or Facility Here:</t>
  </si>
  <si>
    <r>
      <t xml:space="preserve">Email Order To:  </t>
    </r>
    <r>
      <rPr>
        <b/>
        <sz val="10"/>
        <rFont val="Arial"/>
        <family val="2"/>
      </rPr>
      <t>flarso@floridarso.org</t>
    </r>
  </si>
  <si>
    <t>MAKE ALL CHECKS &amp; MONEY ORDERS PAYABLE TO: Florida Regional Service Office</t>
  </si>
  <si>
    <t xml:space="preserve">Did we meet or exceed your expectations?          </t>
  </si>
  <si>
    <t xml:space="preserve"> Yes    </t>
  </si>
  <si>
    <t>NO</t>
  </si>
  <si>
    <t xml:space="preserve">Bronze       </t>
  </si>
  <si>
    <t xml:space="preserve">Bronze  </t>
  </si>
  <si>
    <t>EN-2101G</t>
  </si>
  <si>
    <t>H &amp; I Basics</t>
  </si>
  <si>
    <t>EN-2102B</t>
  </si>
  <si>
    <t>PR Basics</t>
  </si>
  <si>
    <t xml:space="preserve">     Enter Total if you owe 6.5% tax here    &gt;&gt;&gt;</t>
  </si>
  <si>
    <t xml:space="preserve">     Enter Total if you owe 7.5% tax here    &gt;&gt;&gt;</t>
  </si>
  <si>
    <t xml:space="preserve">     Enter Total if you owe 6% tax here       &gt;&gt;&gt;</t>
  </si>
  <si>
    <t xml:space="preserve">     Enter Total if you owe 7% tax here       &gt;&gt;&gt;</t>
  </si>
  <si>
    <t>(=) $</t>
  </si>
  <si>
    <t xml:space="preserve">(+) $ </t>
  </si>
  <si>
    <t xml:space="preserve">SHIPPING FEE:                                                   </t>
  </si>
  <si>
    <t>FLORIDA SALES TAX:</t>
  </si>
  <si>
    <t xml:space="preserve">(-) $ </t>
  </si>
  <si>
    <t>&gt;&gt;&gt;</t>
  </si>
  <si>
    <t>DISCOUNTS:</t>
  </si>
  <si>
    <t>PAGE TOTALS:</t>
  </si>
  <si>
    <t>TOTAL NON-DISCOUNTABLE</t>
  </si>
  <si>
    <t>TOTAL DISCOUNTABLE</t>
  </si>
  <si>
    <t xml:space="preserve">TOTAL </t>
  </si>
  <si>
    <t>HANDLING AND PROCESSING FEE:</t>
  </si>
  <si>
    <t>The RSO will notify you with shipping fee when the order is filled.</t>
  </si>
  <si>
    <t>Shipping fees are based on total weight of products ordered.</t>
  </si>
  <si>
    <t>The shipping fee is available immediately when ordering online.</t>
  </si>
  <si>
    <t xml:space="preserve">     Enter Total if you owe 6.75% tax here    &gt;&gt;&gt;</t>
  </si>
  <si>
    <r>
      <t xml:space="preserve"> </t>
    </r>
    <r>
      <rPr>
        <b/>
        <sz val="10"/>
        <rFont val="Arial"/>
        <family val="2"/>
      </rPr>
      <t>We need you  Email :</t>
    </r>
  </si>
  <si>
    <t xml:space="preserve">Basic Text, Large Print </t>
  </si>
  <si>
    <t>LG-1101</t>
  </si>
  <si>
    <t>For Those in Treatment #17</t>
  </si>
  <si>
    <t xml:space="preserve">In Times of Illness </t>
  </si>
  <si>
    <t xml:space="preserve">Money Matters Self -Support in NA #24 </t>
  </si>
  <si>
    <t>Funding NA Services #28</t>
  </si>
  <si>
    <t>BL-</t>
  </si>
  <si>
    <t>Planning Basics</t>
  </si>
  <si>
    <t>EN-2116</t>
  </si>
  <si>
    <t>2222 South Combee Rd suite #6</t>
  </si>
  <si>
    <t>No Check Fee</t>
  </si>
  <si>
    <t>Miracles Happen &amp; Audio Cd</t>
  </si>
  <si>
    <t>EN-1121</t>
  </si>
  <si>
    <t>Social Media &amp; Our Guiding Principles</t>
  </si>
  <si>
    <t>EN-1150</t>
  </si>
  <si>
    <t>EN-1151</t>
  </si>
  <si>
    <t>Violet/Pearl</t>
  </si>
  <si>
    <t>V-</t>
  </si>
  <si>
    <t>Orange/Black</t>
  </si>
  <si>
    <t>O-</t>
  </si>
  <si>
    <t xml:space="preserve">Gold/Pearl </t>
  </si>
  <si>
    <t>GR-</t>
  </si>
  <si>
    <t>Laminated Group Reading Cards</t>
  </si>
  <si>
    <t>EN-9130L</t>
  </si>
  <si>
    <t>Purple / Blue</t>
  </si>
  <si>
    <t>Blue / Pearl</t>
  </si>
  <si>
    <t>Burgandy / Pearl</t>
  </si>
  <si>
    <t>Green / Pearl</t>
  </si>
  <si>
    <t>Black / Silver</t>
  </si>
  <si>
    <t xml:space="preserve">Pink / Pearl </t>
  </si>
  <si>
    <t>EN-3129</t>
  </si>
  <si>
    <t>An Introduction To NA Meetings #29</t>
  </si>
  <si>
    <t>EN-1113</t>
  </si>
  <si>
    <t>EN-3129 H&amp;I</t>
  </si>
  <si>
    <t>EN-2207</t>
  </si>
  <si>
    <t>EN-75</t>
  </si>
  <si>
    <t>NA Wallet Cards – 100 (Mixed)</t>
  </si>
  <si>
    <t>Stainless Steel Medallion  Keychain (New for Laser Etched only)</t>
  </si>
  <si>
    <t>EN-6090A</t>
  </si>
  <si>
    <t>Granite 10 Year Key Tag</t>
  </si>
  <si>
    <t>A12-1002</t>
  </si>
  <si>
    <t>Pink 25 Year KeyTag</t>
  </si>
  <si>
    <t>A12-1001</t>
  </si>
  <si>
    <t>Purple Decades Key Tag</t>
  </si>
  <si>
    <t>A12-1000</t>
  </si>
  <si>
    <t>Moonglow 30 Year Key Tag</t>
  </si>
  <si>
    <t>A12-1003</t>
  </si>
  <si>
    <t>Business Card Key Tags For H&amp;I  (set of 9 cards)</t>
  </si>
  <si>
    <t>PK-4109</t>
  </si>
  <si>
    <t>PK-4100</t>
  </si>
  <si>
    <t>PK-4101</t>
  </si>
  <si>
    <t>PK-4102</t>
  </si>
  <si>
    <t>PK-4103</t>
  </si>
  <si>
    <t>PK-4104</t>
  </si>
  <si>
    <t>PK-4105</t>
  </si>
  <si>
    <t>PK-4106</t>
  </si>
  <si>
    <t>PK-4107</t>
  </si>
  <si>
    <t>PK-4108</t>
  </si>
  <si>
    <t>JFT Journal (NEW)</t>
  </si>
  <si>
    <t>EN-9405</t>
  </si>
  <si>
    <t>Key Chain Medallion Holder-Black</t>
  </si>
  <si>
    <t>EN-6091</t>
  </si>
  <si>
    <t>Key Chain Medallion Holder-Satin Gold</t>
  </si>
  <si>
    <t>EN-6092</t>
  </si>
  <si>
    <t>Key Chain Medallion Holder-Gold With Black Fill</t>
  </si>
  <si>
    <t>EN-6093</t>
  </si>
  <si>
    <t>7th Tradition Box</t>
  </si>
  <si>
    <t>EN-9111</t>
  </si>
  <si>
    <t>EN-1201</t>
  </si>
  <si>
    <t>Guiding Principles-Soft Cover</t>
  </si>
  <si>
    <t>EN-1202</t>
  </si>
  <si>
    <t>An Introduction To NA Meeting #29</t>
  </si>
  <si>
    <t>EN-1205</t>
  </si>
  <si>
    <t>Guiding Principles Special Edition  (Number)</t>
  </si>
  <si>
    <t>Laser-Etch Medallion</t>
  </si>
  <si>
    <t>EN-2306</t>
  </si>
  <si>
    <t>NA &amp; Persons Receiving  Medication -Assisted Treatment</t>
  </si>
  <si>
    <t>EN-2301</t>
  </si>
  <si>
    <t>EN-2302</t>
  </si>
  <si>
    <t>Membership Survey  (New)</t>
  </si>
  <si>
    <t>Information about NA  (New)#</t>
  </si>
  <si>
    <t>PR Folders</t>
  </si>
  <si>
    <t>EN-2307</t>
  </si>
  <si>
    <t>Literature Rack (Wire, 20Pocket)</t>
  </si>
  <si>
    <t>EN-9055</t>
  </si>
  <si>
    <t>Twelve Traditions Bookmarks Set</t>
  </si>
  <si>
    <t>EN-9406</t>
  </si>
  <si>
    <t>SP-1102</t>
  </si>
  <si>
    <t>SP-1112</t>
  </si>
  <si>
    <t>SP-1130</t>
  </si>
  <si>
    <t>SP-1140</t>
  </si>
  <si>
    <t>SP-1400</t>
  </si>
  <si>
    <t>SP-1151</t>
  </si>
  <si>
    <t>SP-1200</t>
  </si>
  <si>
    <t>SP-1500</t>
  </si>
  <si>
    <t>SP-1600</t>
  </si>
  <si>
    <t>SP-1601</t>
  </si>
  <si>
    <t>SP-1603</t>
  </si>
  <si>
    <t>SP-3110</t>
  </si>
  <si>
    <t>SP-1604</t>
  </si>
  <si>
    <t>SP-1164</t>
  </si>
  <si>
    <t>SP-3117</t>
  </si>
  <si>
    <t>SP-3102</t>
  </si>
  <si>
    <t>SP-3121</t>
  </si>
  <si>
    <t>SP-2104</t>
  </si>
  <si>
    <t>SP-2111</t>
  </si>
  <si>
    <t>SP-2302</t>
  </si>
  <si>
    <t>SP-3101</t>
  </si>
  <si>
    <t>SP-3105</t>
  </si>
  <si>
    <t>SP-3106</t>
  </si>
  <si>
    <t>SP-3107</t>
  </si>
  <si>
    <t>SP-3108</t>
  </si>
  <si>
    <t>SP-3109</t>
  </si>
  <si>
    <t>SP-3111</t>
  </si>
  <si>
    <t>SP-3112</t>
  </si>
  <si>
    <t>SP-3113</t>
  </si>
  <si>
    <t>SP-3114</t>
  </si>
  <si>
    <t>SP-3116</t>
  </si>
  <si>
    <t>SP-3119</t>
  </si>
  <si>
    <t>SP-3120</t>
  </si>
  <si>
    <t>SP-3115</t>
  </si>
  <si>
    <t>SP-3122</t>
  </si>
  <si>
    <t>SP-3123</t>
  </si>
  <si>
    <t>SP-3124</t>
  </si>
  <si>
    <t>SP-3126</t>
  </si>
  <si>
    <t>SP-3127</t>
  </si>
  <si>
    <t>SP-3128</t>
  </si>
  <si>
    <t>SP-4100</t>
  </si>
  <si>
    <t>SP-4101</t>
  </si>
  <si>
    <t>SP-4102</t>
  </si>
  <si>
    <t>SP-4103</t>
  </si>
  <si>
    <t>SP-4104</t>
  </si>
  <si>
    <t>SP-4105</t>
  </si>
  <si>
    <t>SP-4106</t>
  </si>
  <si>
    <t>SP-4107</t>
  </si>
  <si>
    <t>SP-4108</t>
  </si>
  <si>
    <t>SP-43</t>
  </si>
  <si>
    <t>SP-9070</t>
  </si>
  <si>
    <t>SP-9071</t>
  </si>
  <si>
    <t>SP-9072</t>
  </si>
  <si>
    <t>SP-9073</t>
  </si>
  <si>
    <t>SP-9074</t>
  </si>
  <si>
    <t>SP-9075</t>
  </si>
  <si>
    <t>SP-9130</t>
  </si>
  <si>
    <t>SP-9076</t>
  </si>
  <si>
    <t>SP-3129</t>
  </si>
  <si>
    <t xml:space="preserve"> H&amp;I KEYTAGS (Cardstock)</t>
  </si>
  <si>
    <t>Custom Medallions (10 day turn around)</t>
  </si>
  <si>
    <t>Black Nickle  &amp;  Orange (ONLY)</t>
  </si>
  <si>
    <r>
      <t>Bright Gold (</t>
    </r>
    <r>
      <rPr>
        <sz val="10"/>
        <rFont val="Arial"/>
        <family val="2"/>
      </rPr>
      <t>Red - Blue - Black - Green - Purple - Glow in the Dark</t>
    </r>
    <r>
      <rPr>
        <b/>
        <sz val="10"/>
        <rFont val="Arial"/>
        <family val="2"/>
      </rPr>
      <t>)</t>
    </r>
  </si>
  <si>
    <r>
      <t xml:space="preserve">Antique Silver  </t>
    </r>
    <r>
      <rPr>
        <sz val="10"/>
        <rFont val="Arial"/>
        <family val="2"/>
      </rPr>
      <t>(Red - Blue - Black - Green - Purple - Glow in the Dark)</t>
    </r>
  </si>
  <si>
    <r>
      <t xml:space="preserve">Bright Silver </t>
    </r>
    <r>
      <rPr>
        <sz val="10"/>
        <rFont val="Arial"/>
        <family val="2"/>
      </rPr>
      <t xml:space="preserve"> (Red - Blue - Black - Green - Purple - Glow in the Dark)</t>
    </r>
  </si>
  <si>
    <r>
      <t>Antique Gold  (</t>
    </r>
    <r>
      <rPr>
        <sz val="10"/>
        <rFont val="Arial"/>
        <family val="2"/>
      </rPr>
      <t>Red - Blue - Black - Green - Purple - Glow in the Dark</t>
    </r>
    <r>
      <rPr>
        <b/>
        <sz val="10"/>
        <rFont val="Arial"/>
        <family val="2"/>
      </rPr>
      <t>)</t>
    </r>
  </si>
  <si>
    <r>
      <t xml:space="preserve">               </t>
    </r>
    <r>
      <rPr>
        <b/>
        <sz val="10"/>
        <rFont val="Arial"/>
        <family val="2"/>
      </rPr>
      <t xml:space="preserve"> Circle your Color  </t>
    </r>
  </si>
  <si>
    <t>Get Your Name / Clean Date / ECT….</t>
  </si>
  <si>
    <t>It Works, Large Print</t>
  </si>
  <si>
    <t>It Works, Soft Cover</t>
  </si>
  <si>
    <t>Just For Today,Soft Cover</t>
  </si>
  <si>
    <t>Just For Today,Soft Cover  Pocket-Sized Version</t>
  </si>
  <si>
    <t>Basic Text ,Soft Cover  Pocket-Sized Version</t>
  </si>
  <si>
    <t xml:space="preserve">Sponsorship Book, Soft Cover </t>
  </si>
  <si>
    <t>It Works, Soft Cover  - Pocket-Sized Version</t>
  </si>
  <si>
    <t xml:space="preserve">Living Clean : The Journey Continues,Soft Cover </t>
  </si>
  <si>
    <t xml:space="preserve">Basic Text, English, Soft Cover </t>
  </si>
  <si>
    <t>Basic Text, English, Hard Cover</t>
  </si>
  <si>
    <t>It Works,  Hard Cover</t>
  </si>
  <si>
    <t>Living Clean : The Journey Continues,  Hard Cover</t>
  </si>
  <si>
    <t>Guiding Principles- Hard Cover</t>
  </si>
  <si>
    <t>Southern Exposure FL History Book - Soft Cover</t>
  </si>
  <si>
    <t>Basic Text, Soft Cover</t>
  </si>
  <si>
    <t>Just For Today, Soft Cover</t>
  </si>
  <si>
    <t>Sponsorship Book, Soft Cover</t>
  </si>
  <si>
    <t>Living Clean ,Soft Cover</t>
  </si>
  <si>
    <t>SP - 1103</t>
  </si>
  <si>
    <t>Commemorative Spanish Basic Text Number Edition</t>
  </si>
  <si>
    <t>LN-1101</t>
  </si>
  <si>
    <t>White Booklet for H&amp;I - No Staples</t>
  </si>
  <si>
    <t>Behind the Walls for H&amp;I -No Staples</t>
  </si>
  <si>
    <t>An Introduction To NA Meetings #29 for H&amp;I -No Staples</t>
  </si>
  <si>
    <t>White Booklet, Large Print</t>
  </si>
  <si>
    <t>Basic Text Lined - Large Print</t>
  </si>
  <si>
    <t xml:space="preserve">                  Medallions Subtotal-&gt;</t>
  </si>
  <si>
    <t>PAGE 3 TOTAL:</t>
  </si>
  <si>
    <t>Pamphlets Subtotal-&gt;</t>
  </si>
  <si>
    <t>Booklets Subtatal-&gt;</t>
  </si>
  <si>
    <t>HandBook Subtotal-&gt;</t>
  </si>
  <si>
    <t>Key Tags Subtotal-&gt;</t>
  </si>
  <si>
    <t>Medallion Subtotal -&gt;</t>
  </si>
  <si>
    <t xml:space="preserve">      Posters Subtotal -&gt;</t>
  </si>
  <si>
    <t>Book Subtotal-&gt;</t>
  </si>
  <si>
    <t>Ket Tags Subtotal-&gt;</t>
  </si>
  <si>
    <t>Custom Medallions  Subtotal -&gt;</t>
  </si>
  <si>
    <t xml:space="preserve"> TRI-PLATE MEDALLIONS</t>
  </si>
  <si>
    <r>
      <t xml:space="preserve">  </t>
    </r>
    <r>
      <rPr>
        <b/>
        <sz val="10"/>
        <rFont val="Arial"/>
        <family val="2"/>
      </rPr>
      <t xml:space="preserve">    Chips Subtotal -&gt;</t>
    </r>
  </si>
  <si>
    <t>AUDIO / CD LITERATURE</t>
  </si>
  <si>
    <t>Audio / CD Subtotal-&gt;</t>
  </si>
  <si>
    <t xml:space="preserve"> Tri-Plate Medallions Subtotal -&gt;</t>
  </si>
  <si>
    <t>H&amp;I Key Tags Subtotal-&gt;</t>
  </si>
  <si>
    <t xml:space="preserve">       Book Subtotal -&gt;</t>
  </si>
  <si>
    <t xml:space="preserve">       Books Subtotal -&gt;</t>
  </si>
  <si>
    <t>Mental Health in Recovery #30</t>
  </si>
  <si>
    <t>EN-3130</t>
  </si>
  <si>
    <t>SPAD Book</t>
  </si>
  <si>
    <t>EN-1110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</si>
</sst>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b/>
      <u val="double"/>
      <sz val="10"/>
      <name val="Arial"/>
      <family val="2"/>
    </font>
    <font>
      <b/>
      <u val="doubleAccounting"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double"/>
      <right style="medium"/>
      <top style="medium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 style="thin"/>
      <top style="medium"/>
      <bottom style="medium"/>
    </border>
    <border>
      <left style="double"/>
      <right style="double"/>
      <top/>
      <bottom style="double"/>
    </border>
    <border>
      <left style="medium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medium"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ck"/>
      <bottom style="double"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 style="double"/>
      <right style="double"/>
      <top style="double"/>
      <bottom/>
    </border>
    <border>
      <left/>
      <right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/>
      <right/>
      <top style="double"/>
      <bottom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thin"/>
      <right style="thin"/>
      <top/>
      <bottom/>
    </border>
    <border>
      <left style="double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double"/>
      <bottom style="medium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thick"/>
      <top style="medium"/>
      <bottom style="thin"/>
    </border>
    <border>
      <left style="double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ck"/>
      <top/>
      <bottom style="thick"/>
    </border>
    <border>
      <left style="double"/>
      <right style="thin"/>
      <top style="medium"/>
      <bottom style="medium"/>
    </border>
    <border>
      <left style="medium"/>
      <right style="double"/>
      <top/>
      <bottom style="medium"/>
    </border>
    <border>
      <left style="medium"/>
      <right style="medium"/>
      <top/>
      <bottom style="medium"/>
    </border>
    <border>
      <left style="double"/>
      <right style="thin"/>
      <top/>
      <bottom style="double"/>
    </border>
    <border>
      <left style="medium"/>
      <right style="medium"/>
      <top style="medium"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double"/>
    </border>
    <border>
      <left style="medium"/>
      <right style="medium"/>
      <top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8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8" fontId="0" fillId="0" borderId="17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Continuous"/>
    </xf>
    <xf numFmtId="0" fontId="2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30" xfId="0" applyFont="1" applyBorder="1" applyAlignment="1">
      <alignment/>
    </xf>
    <xf numFmtId="8" fontId="0" fillId="0" borderId="31" xfId="0" applyNumberForma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8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8" fontId="0" fillId="0" borderId="12" xfId="0" applyNumberFormat="1" applyBorder="1" applyAlignment="1" applyProtection="1">
      <alignment horizontal="center"/>
      <protection hidden="1"/>
    </xf>
    <xf numFmtId="8" fontId="0" fillId="0" borderId="10" xfId="0" applyNumberFormat="1" applyBorder="1" applyAlignment="1" applyProtection="1">
      <alignment horizontal="center"/>
      <protection hidden="1"/>
    </xf>
    <xf numFmtId="8" fontId="0" fillId="0" borderId="11" xfId="0" applyNumberForma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8" fontId="0" fillId="0" borderId="12" xfId="0" applyNumberFormat="1" applyFont="1" applyBorder="1" applyAlignment="1" applyProtection="1">
      <alignment horizontal="center"/>
      <protection hidden="1"/>
    </xf>
    <xf numFmtId="8" fontId="0" fillId="0" borderId="12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Continuous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8" fontId="9" fillId="0" borderId="34" xfId="0" applyNumberFormat="1" applyFont="1" applyBorder="1" applyAlignment="1" applyProtection="1">
      <alignment horizontal="centerContinuous"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/>
    </xf>
    <xf numFmtId="1" fontId="0" fillId="0" borderId="35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6" xfId="0" applyFont="1" applyBorder="1" applyAlignment="1" applyProtection="1">
      <alignment horizontal="left"/>
      <protection locked="0"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0" fontId="4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8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40" xfId="0" applyFont="1" applyBorder="1" applyAlignment="1">
      <alignment/>
    </xf>
    <xf numFmtId="0" fontId="4" fillId="0" borderId="49" xfId="0" applyFont="1" applyBorder="1" applyAlignment="1">
      <alignment horizontal="center"/>
    </xf>
    <xf numFmtId="8" fontId="10" fillId="0" borderId="50" xfId="0" applyNumberFormat="1" applyFont="1" applyBorder="1" applyAlignment="1" applyProtection="1">
      <alignment horizontal="centerContinuous"/>
      <protection hidden="1"/>
    </xf>
    <xf numFmtId="8" fontId="0" fillId="0" borderId="12" xfId="0" applyNumberFormat="1" applyFont="1" applyBorder="1" applyAlignment="1">
      <alignment vertical="center"/>
    </xf>
    <xf numFmtId="8" fontId="11" fillId="0" borderId="12" xfId="0" applyNumberFormat="1" applyFont="1" applyBorder="1" applyAlignment="1" applyProtection="1">
      <alignment horizontal="center"/>
      <protection hidden="1"/>
    </xf>
    <xf numFmtId="8" fontId="10" fillId="0" borderId="34" xfId="0" applyNumberFormat="1" applyFont="1" applyBorder="1" applyAlignment="1" applyProtection="1">
      <alignment horizontal="centerContinuous"/>
      <protection hidden="1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8" fontId="10" fillId="0" borderId="51" xfId="0" applyNumberFormat="1" applyFont="1" applyBorder="1" applyAlignment="1" applyProtection="1">
      <alignment horizontal="center"/>
      <protection hidden="1"/>
    </xf>
    <xf numFmtId="8" fontId="2" fillId="0" borderId="51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46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8" fontId="2" fillId="0" borderId="5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23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8" fontId="2" fillId="0" borderId="54" xfId="0" applyNumberFormat="1" applyFont="1" applyBorder="1" applyAlignment="1" applyProtection="1">
      <alignment horizontal="center"/>
      <protection hidden="1"/>
    </xf>
    <xf numFmtId="0" fontId="0" fillId="0" borderId="4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6" xfId="0" applyFont="1" applyBorder="1" applyAlignment="1" applyProtection="1">
      <alignment horizontal="left"/>
      <protection locked="0"/>
    </xf>
    <xf numFmtId="0" fontId="2" fillId="0" borderId="5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8" fontId="2" fillId="0" borderId="18" xfId="0" applyNumberFormat="1" applyFont="1" applyBorder="1" applyAlignment="1" applyProtection="1">
      <alignment horizontal="center"/>
      <protection hidden="1"/>
    </xf>
    <xf numFmtId="0" fontId="7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8" fontId="0" fillId="0" borderId="58" xfId="0" applyNumberFormat="1" applyBorder="1" applyAlignment="1" applyProtection="1">
      <alignment/>
      <protection hidden="1"/>
    </xf>
    <xf numFmtId="8" fontId="0" fillId="0" borderId="59" xfId="0" applyNumberFormat="1" applyBorder="1" applyAlignment="1" applyProtection="1">
      <alignment/>
      <protection hidden="1"/>
    </xf>
    <xf numFmtId="8" fontId="2" fillId="0" borderId="60" xfId="0" applyNumberFormat="1" applyFont="1" applyBorder="1" applyAlignment="1" applyProtection="1">
      <alignment horizontal="center"/>
      <protection hidden="1"/>
    </xf>
    <xf numFmtId="8" fontId="0" fillId="0" borderId="18" xfId="0" applyNumberFormat="1" applyBorder="1" applyAlignment="1" applyProtection="1">
      <alignment/>
      <protection hidden="1"/>
    </xf>
    <xf numFmtId="0" fontId="0" fillId="0" borderId="61" xfId="0" applyFont="1" applyBorder="1" applyAlignment="1">
      <alignment/>
    </xf>
    <xf numFmtId="8" fontId="0" fillId="0" borderId="62" xfId="0" applyNumberFormat="1" applyFont="1" applyBorder="1" applyAlignment="1" applyProtection="1">
      <alignment horizontal="right"/>
      <protection hidden="1"/>
    </xf>
    <xf numFmtId="2" fontId="0" fillId="0" borderId="21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8" fontId="0" fillId="0" borderId="10" xfId="0" applyNumberFormat="1" applyBorder="1" applyAlignment="1" applyProtection="1">
      <alignment/>
      <protection hidden="1"/>
    </xf>
    <xf numFmtId="0" fontId="7" fillId="0" borderId="32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0" fillId="0" borderId="6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Continuous"/>
    </xf>
    <xf numFmtId="0" fontId="7" fillId="0" borderId="65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2" fillId="0" borderId="66" xfId="0" applyFont="1" applyBorder="1" applyAlignment="1">
      <alignment horizontal="right"/>
    </xf>
    <xf numFmtId="0" fontId="0" fillId="0" borderId="67" xfId="0" applyFont="1" applyBorder="1" applyAlignment="1">
      <alignment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2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61" xfId="0" applyFont="1" applyBorder="1" applyAlignment="1">
      <alignment horizontal="center"/>
    </xf>
    <xf numFmtId="8" fontId="0" fillId="0" borderId="49" xfId="0" applyNumberFormat="1" applyBorder="1" applyAlignment="1" applyProtection="1">
      <alignment/>
      <protection hidden="1"/>
    </xf>
    <xf numFmtId="8" fontId="0" fillId="0" borderId="37" xfId="0" applyNumberFormat="1" applyBorder="1" applyAlignment="1" applyProtection="1">
      <alignment/>
      <protection hidden="1"/>
    </xf>
    <xf numFmtId="0" fontId="2" fillId="0" borderId="24" xfId="0" applyFont="1" applyBorder="1" applyAlignment="1">
      <alignment horizontal="center"/>
    </xf>
    <xf numFmtId="8" fontId="2" fillId="0" borderId="10" xfId="0" applyNumberFormat="1" applyFont="1" applyBorder="1" applyAlignment="1" applyProtection="1">
      <alignment horizontal="center"/>
      <protection hidden="1"/>
    </xf>
    <xf numFmtId="8" fontId="0" fillId="0" borderId="68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8" xfId="0" applyFont="1" applyBorder="1" applyAlignment="1">
      <alignment horizontal="center"/>
    </xf>
    <xf numFmtId="8" fontId="0" fillId="0" borderId="37" xfId="0" applyNumberFormat="1" applyFont="1" applyBorder="1" applyAlignment="1">
      <alignment horizontal="center"/>
    </xf>
    <xf numFmtId="0" fontId="12" fillId="0" borderId="32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8" fontId="2" fillId="0" borderId="49" xfId="0" applyNumberFormat="1" applyFont="1" applyBorder="1" applyAlignment="1" applyProtection="1">
      <alignment horizontal="center"/>
      <protection hidden="1"/>
    </xf>
    <xf numFmtId="8" fontId="11" fillId="0" borderId="50" xfId="0" applyNumberFormat="1" applyFont="1" applyBorder="1" applyAlignment="1" applyProtection="1">
      <alignment horizontal="center"/>
      <protection hidden="1"/>
    </xf>
    <xf numFmtId="0" fontId="14" fillId="0" borderId="70" xfId="0" applyFont="1" applyBorder="1" applyAlignment="1">
      <alignment horizontal="left"/>
    </xf>
    <xf numFmtId="0" fontId="2" fillId="0" borderId="70" xfId="0" applyFont="1" applyBorder="1" applyAlignment="1">
      <alignment horizontal="right"/>
    </xf>
    <xf numFmtId="0" fontId="0" fillId="0" borderId="0" xfId="0" applyFont="1" applyAlignment="1">
      <alignment horizontal="left"/>
    </xf>
    <xf numFmtId="8" fontId="4" fillId="0" borderId="10" xfId="0" applyNumberFormat="1" applyFont="1" applyBorder="1" applyAlignment="1">
      <alignment horizontal="center"/>
    </xf>
    <xf numFmtId="8" fontId="4" fillId="0" borderId="37" xfId="0" applyNumberFormat="1" applyFont="1" applyBorder="1" applyAlignment="1">
      <alignment horizontal="center"/>
    </xf>
    <xf numFmtId="0" fontId="2" fillId="0" borderId="61" xfId="0" applyFont="1" applyBorder="1" applyAlignment="1" applyProtection="1">
      <alignment horizontal="center"/>
      <protection locked="0"/>
    </xf>
    <xf numFmtId="8" fontId="0" fillId="0" borderId="12" xfId="0" applyNumberFormat="1" applyFont="1" applyBorder="1" applyAlignment="1" applyProtection="1">
      <alignment/>
      <protection hidden="1"/>
    </xf>
    <xf numFmtId="0" fontId="0" fillId="0" borderId="37" xfId="0" applyBorder="1" applyAlignment="1">
      <alignment horizontal="center"/>
    </xf>
    <xf numFmtId="1" fontId="0" fillId="0" borderId="71" xfId="0" applyNumberFormat="1" applyBorder="1" applyAlignment="1" applyProtection="1">
      <alignment horizontal="center"/>
      <protection locked="0"/>
    </xf>
    <xf numFmtId="0" fontId="3" fillId="0" borderId="72" xfId="0" applyFont="1" applyBorder="1" applyAlignment="1">
      <alignment horizontal="left"/>
    </xf>
    <xf numFmtId="0" fontId="6" fillId="0" borderId="73" xfId="0" applyFont="1" applyBorder="1" applyAlignment="1">
      <alignment/>
    </xf>
    <xf numFmtId="8" fontId="0" fillId="0" borderId="64" xfId="0" applyNumberFormat="1" applyBorder="1" applyAlignment="1" applyProtection="1">
      <alignment/>
      <protection hidden="1"/>
    </xf>
    <xf numFmtId="0" fontId="2" fillId="0" borderId="34" xfId="0" applyFont="1" applyBorder="1" applyAlignment="1">
      <alignment/>
    </xf>
    <xf numFmtId="0" fontId="2" fillId="0" borderId="70" xfId="0" applyFont="1" applyBorder="1" applyAlignment="1">
      <alignment/>
    </xf>
    <xf numFmtId="0" fontId="0" fillId="0" borderId="74" xfId="0" applyBorder="1" applyAlignment="1">
      <alignment/>
    </xf>
    <xf numFmtId="1" fontId="0" fillId="0" borderId="38" xfId="0" applyNumberFormat="1" applyBorder="1" applyAlignment="1" applyProtection="1">
      <alignment/>
      <protection locked="0"/>
    </xf>
    <xf numFmtId="8" fontId="0" fillId="0" borderId="10" xfId="0" applyNumberFormat="1" applyFont="1" applyBorder="1" applyAlignment="1">
      <alignment vertical="center"/>
    </xf>
    <xf numFmtId="0" fontId="2" fillId="0" borderId="75" xfId="0" applyFont="1" applyBorder="1" applyAlignment="1">
      <alignment horizontal="left"/>
    </xf>
    <xf numFmtId="0" fontId="2" fillId="0" borderId="5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0" fillId="0" borderId="75" xfId="0" applyBorder="1" applyAlignment="1">
      <alignment/>
    </xf>
    <xf numFmtId="0" fontId="2" fillId="0" borderId="75" xfId="0" applyFont="1" applyBorder="1" applyAlignment="1">
      <alignment/>
    </xf>
    <xf numFmtId="0" fontId="0" fillId="0" borderId="77" xfId="0" applyBorder="1" applyAlignment="1">
      <alignment/>
    </xf>
    <xf numFmtId="0" fontId="2" fillId="0" borderId="76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6" xfId="0" applyBorder="1" applyAlignment="1">
      <alignment/>
    </xf>
    <xf numFmtId="0" fontId="2" fillId="0" borderId="77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8" xfId="0" applyFont="1" applyBorder="1" applyAlignment="1">
      <alignment/>
    </xf>
    <xf numFmtId="0" fontId="17" fillId="0" borderId="83" xfId="0" applyFont="1" applyBorder="1" applyAlignment="1">
      <alignment/>
    </xf>
    <xf numFmtId="0" fontId="2" fillId="0" borderId="52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48" xfId="0" applyFont="1" applyBorder="1" applyAlignment="1">
      <alignment/>
    </xf>
    <xf numFmtId="0" fontId="16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0" fillId="0" borderId="86" xfId="0" applyBorder="1" applyAlignment="1">
      <alignment/>
    </xf>
    <xf numFmtId="8" fontId="0" fillId="0" borderId="12" xfId="0" applyNumberFormat="1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/>
    </xf>
    <xf numFmtId="8" fontId="0" fillId="0" borderId="11" xfId="0" applyNumberFormat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8" fontId="0" fillId="0" borderId="40" xfId="0" applyNumberFormat="1" applyBorder="1" applyAlignment="1">
      <alignment horizontal="center"/>
    </xf>
    <xf numFmtId="1" fontId="0" fillId="0" borderId="50" xfId="0" applyNumberFormat="1" applyBorder="1" applyAlignment="1" applyProtection="1">
      <alignment horizontal="center"/>
      <protection locked="0"/>
    </xf>
    <xf numFmtId="8" fontId="0" fillId="0" borderId="36" xfId="0" applyNumberFormat="1" applyBorder="1" applyAlignment="1" applyProtection="1">
      <alignment horizontal="center"/>
      <protection hidden="1"/>
    </xf>
    <xf numFmtId="8" fontId="0" fillId="0" borderId="11" xfId="0" applyNumberFormat="1" applyFont="1" applyBorder="1" applyAlignment="1">
      <alignment vertical="center"/>
    </xf>
    <xf numFmtId="8" fontId="2" fillId="0" borderId="87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8" fontId="2" fillId="0" borderId="50" xfId="0" applyNumberFormat="1" applyFont="1" applyBorder="1" applyAlignment="1" applyProtection="1">
      <alignment horizontal="center"/>
      <protection hidden="1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8" xfId="0" applyFont="1" applyBorder="1" applyAlignment="1">
      <alignment/>
    </xf>
    <xf numFmtId="8" fontId="0" fillId="0" borderId="79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75" xfId="0" applyFont="1" applyBorder="1" applyAlignment="1">
      <alignment horizontal="right" vertical="center"/>
    </xf>
    <xf numFmtId="0" fontId="0" fillId="0" borderId="70" xfId="0" applyFont="1" applyBorder="1" applyAlignment="1">
      <alignment/>
    </xf>
    <xf numFmtId="0" fontId="2" fillId="0" borderId="34" xfId="0" applyFont="1" applyBorder="1" applyAlignment="1">
      <alignment horizontal="left"/>
    </xf>
    <xf numFmtId="8" fontId="0" fillId="0" borderId="34" xfId="0" applyNumberFormat="1" applyFont="1" applyBorder="1" applyAlignment="1">
      <alignment vertical="center"/>
    </xf>
    <xf numFmtId="0" fontId="0" fillId="0" borderId="77" xfId="0" applyFont="1" applyBorder="1" applyAlignment="1">
      <alignment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 applyProtection="1">
      <alignment horizontal="left"/>
      <protection locked="0"/>
    </xf>
    <xf numFmtId="0" fontId="2" fillId="0" borderId="75" xfId="0" applyFont="1" applyBorder="1" applyAlignment="1">
      <alignment horizontal="center"/>
    </xf>
    <xf numFmtId="1" fontId="0" fillId="0" borderId="38" xfId="0" applyNumberFormat="1" applyFont="1" applyBorder="1" applyAlignment="1" applyProtection="1">
      <alignment/>
      <protection locked="0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8" fontId="0" fillId="0" borderId="50" xfId="0" applyNumberFormat="1" applyBorder="1" applyAlignment="1">
      <alignment horizontal="center"/>
    </xf>
    <xf numFmtId="8" fontId="2" fillId="0" borderId="12" xfId="0" applyNumberFormat="1" applyFont="1" applyBorder="1" applyAlignment="1" applyProtection="1">
      <alignment horizontal="center"/>
      <protection hidden="1"/>
    </xf>
    <xf numFmtId="8" fontId="0" fillId="0" borderId="50" xfId="0" applyNumberFormat="1" applyBorder="1" applyAlignment="1" applyProtection="1">
      <alignment/>
      <protection hidden="1"/>
    </xf>
    <xf numFmtId="0" fontId="0" fillId="0" borderId="42" xfId="0" applyFont="1" applyBorder="1" applyAlignment="1">
      <alignment horizontal="left"/>
    </xf>
    <xf numFmtId="0" fontId="0" fillId="0" borderId="8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80" xfId="0" applyFont="1" applyBorder="1" applyAlignment="1">
      <alignment horizontal="left"/>
    </xf>
    <xf numFmtId="0" fontId="2" fillId="0" borderId="81" xfId="0" applyFont="1" applyBorder="1" applyAlignment="1">
      <alignment horizontal="center"/>
    </xf>
    <xf numFmtId="8" fontId="10" fillId="0" borderId="90" xfId="0" applyNumberFormat="1" applyFont="1" applyBorder="1" applyAlignment="1" applyProtection="1">
      <alignment horizontal="centerContinuous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91" xfId="0" applyFont="1" applyBorder="1" applyAlignment="1">
      <alignment horizontal="center"/>
    </xf>
    <xf numFmtId="0" fontId="3" fillId="0" borderId="77" xfId="0" applyFont="1" applyBorder="1" applyAlignment="1" applyProtection="1">
      <alignment horizontal="left"/>
      <protection locked="0"/>
    </xf>
    <xf numFmtId="0" fontId="2" fillId="0" borderId="82" xfId="0" applyFont="1" applyBorder="1" applyAlignment="1" applyProtection="1">
      <alignment horizontal="center"/>
      <protection hidden="1"/>
    </xf>
    <xf numFmtId="8" fontId="0" fillId="0" borderId="92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8" fontId="0" fillId="0" borderId="11" xfId="0" applyNumberFormat="1" applyFont="1" applyBorder="1" applyAlignment="1">
      <alignment horizontal="center"/>
    </xf>
    <xf numFmtId="8" fontId="0" fillId="0" borderId="12" xfId="0" applyNumberFormat="1" applyFont="1" applyBorder="1" applyAlignment="1" applyProtection="1">
      <alignment/>
      <protection hidden="1"/>
    </xf>
    <xf numFmtId="0" fontId="0" fillId="0" borderId="41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45" xfId="0" applyNumberFormat="1" applyFont="1" applyBorder="1" applyAlignment="1">
      <alignment horizontal="center"/>
    </xf>
    <xf numFmtId="8" fontId="0" fillId="0" borderId="93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locked="0"/>
    </xf>
    <xf numFmtId="164" fontId="0" fillId="0" borderId="37" xfId="0" applyNumberFormat="1" applyFont="1" applyBorder="1" applyAlignment="1">
      <alignment horizontal="center"/>
    </xf>
    <xf numFmtId="8" fontId="0" fillId="0" borderId="94" xfId="0" applyNumberFormat="1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locked="0"/>
    </xf>
    <xf numFmtId="164" fontId="0" fillId="0" borderId="38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164" fontId="0" fillId="0" borderId="3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0" fillId="0" borderId="95" xfId="0" applyFont="1" applyBorder="1" applyAlignment="1" applyProtection="1">
      <alignment horizontal="center"/>
      <protection hidden="1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0" fillId="0" borderId="50" xfId="0" applyNumberFormat="1" applyBorder="1" applyAlignment="1" applyProtection="1">
      <alignment/>
      <protection locked="0"/>
    </xf>
    <xf numFmtId="8" fontId="0" fillId="0" borderId="50" xfId="0" applyNumberFormat="1" applyBorder="1" applyAlignment="1" applyProtection="1">
      <alignment horizontal="center"/>
      <protection/>
    </xf>
    <xf numFmtId="8" fontId="0" fillId="0" borderId="5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8" fontId="0" fillId="0" borderId="12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33" borderId="76" xfId="0" applyFont="1" applyFill="1" applyBorder="1" applyAlignment="1">
      <alignment horizontal="left"/>
    </xf>
    <xf numFmtId="0" fontId="15" fillId="33" borderId="78" xfId="0" applyFont="1" applyFill="1" applyBorder="1" applyAlignment="1">
      <alignment horizontal="left"/>
    </xf>
    <xf numFmtId="0" fontId="2" fillId="33" borderId="78" xfId="0" applyFont="1" applyFill="1" applyBorder="1" applyAlignment="1">
      <alignment horizontal="left"/>
    </xf>
    <xf numFmtId="0" fontId="2" fillId="33" borderId="79" xfId="0" applyFont="1" applyFill="1" applyBorder="1" applyAlignment="1">
      <alignment horizontal="left"/>
    </xf>
    <xf numFmtId="0" fontId="15" fillId="33" borderId="8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81" xfId="0" applyFont="1" applyFill="1" applyBorder="1" applyAlignment="1">
      <alignment horizontal="left"/>
    </xf>
    <xf numFmtId="0" fontId="15" fillId="33" borderId="77" xfId="0" applyFont="1" applyFill="1" applyBorder="1" applyAlignment="1">
      <alignment horizontal="left"/>
    </xf>
    <xf numFmtId="0" fontId="15" fillId="33" borderId="75" xfId="0" applyFont="1" applyFill="1" applyBorder="1" applyAlignment="1">
      <alignment horizontal="left"/>
    </xf>
    <xf numFmtId="0" fontId="2" fillId="33" borderId="75" xfId="0" applyFont="1" applyFill="1" applyBorder="1" applyAlignment="1">
      <alignment horizontal="left"/>
    </xf>
    <xf numFmtId="0" fontId="2" fillId="33" borderId="82" xfId="0" applyFont="1" applyFill="1" applyBorder="1" applyAlignment="1">
      <alignment horizontal="left"/>
    </xf>
    <xf numFmtId="0" fontId="2" fillId="33" borderId="76" xfId="0" applyFont="1" applyFill="1" applyBorder="1" applyAlignment="1">
      <alignment vertical="center"/>
    </xf>
    <xf numFmtId="0" fontId="0" fillId="33" borderId="78" xfId="0" applyFont="1" applyFill="1" applyBorder="1" applyAlignment="1">
      <alignment/>
    </xf>
    <xf numFmtId="0" fontId="0" fillId="33" borderId="78" xfId="0" applyFill="1" applyBorder="1" applyAlignment="1">
      <alignment/>
    </xf>
    <xf numFmtId="0" fontId="0" fillId="33" borderId="78" xfId="0" applyFont="1" applyFill="1" applyBorder="1" applyAlignment="1">
      <alignment horizontal="right" vertical="center"/>
    </xf>
    <xf numFmtId="0" fontId="2" fillId="33" borderId="7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8" fontId="0" fillId="33" borderId="34" xfId="0" applyNumberFormat="1" applyFont="1" applyFill="1" applyBorder="1" applyAlignment="1">
      <alignment vertical="center"/>
    </xf>
    <xf numFmtId="0" fontId="0" fillId="33" borderId="8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8" fontId="2" fillId="33" borderId="34" xfId="0" applyNumberFormat="1" applyFont="1" applyFill="1" applyBorder="1" applyAlignment="1">
      <alignment vertical="center"/>
    </xf>
    <xf numFmtId="0" fontId="0" fillId="33" borderId="77" xfId="0" applyFont="1" applyFill="1" applyBorder="1" applyAlignment="1">
      <alignment/>
    </xf>
    <xf numFmtId="0" fontId="0" fillId="33" borderId="75" xfId="0" applyFon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5" xfId="0" applyFont="1" applyFill="1" applyBorder="1" applyAlignment="1">
      <alignment horizontal="right" vertical="center"/>
    </xf>
    <xf numFmtId="0" fontId="2" fillId="33" borderId="82" xfId="0" applyFont="1" applyFill="1" applyBorder="1" applyAlignment="1">
      <alignment horizontal="center" vertical="center"/>
    </xf>
    <xf numFmtId="9" fontId="2" fillId="33" borderId="50" xfId="0" applyNumberFormat="1" applyFont="1" applyFill="1" applyBorder="1" applyAlignment="1">
      <alignment horizontal="center" vertical="center"/>
    </xf>
    <xf numFmtId="10" fontId="2" fillId="33" borderId="5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8" fontId="2" fillId="33" borderId="79" xfId="0" applyNumberFormat="1" applyFont="1" applyFill="1" applyBorder="1" applyAlignment="1">
      <alignment/>
    </xf>
    <xf numFmtId="0" fontId="0" fillId="33" borderId="96" xfId="0" applyFont="1" applyFill="1" applyBorder="1" applyAlignment="1">
      <alignment/>
    </xf>
    <xf numFmtId="0" fontId="2" fillId="33" borderId="50" xfId="0" applyFont="1" applyFill="1" applyBorder="1" applyAlignment="1">
      <alignment horizontal="center" vertical="center"/>
    </xf>
    <xf numFmtId="0" fontId="0" fillId="33" borderId="82" xfId="0" applyFill="1" applyBorder="1" applyAlignment="1">
      <alignment/>
    </xf>
    <xf numFmtId="0" fontId="2" fillId="33" borderId="90" xfId="0" applyFont="1" applyFill="1" applyBorder="1" applyAlignment="1">
      <alignment/>
    </xf>
    <xf numFmtId="8" fontId="0" fillId="33" borderId="50" xfId="0" applyNumberFormat="1" applyFill="1" applyBorder="1" applyAlignment="1">
      <alignment horizontal="center" vertical="center"/>
    </xf>
    <xf numFmtId="0" fontId="0" fillId="33" borderId="76" xfId="0" applyFont="1" applyFill="1" applyBorder="1" applyAlignment="1">
      <alignment/>
    </xf>
    <xf numFmtId="0" fontId="2" fillId="33" borderId="78" xfId="0" applyFont="1" applyFill="1" applyBorder="1" applyAlignment="1">
      <alignment/>
    </xf>
    <xf numFmtId="0" fontId="0" fillId="33" borderId="78" xfId="0" applyFont="1" applyFill="1" applyBorder="1" applyAlignment="1">
      <alignment horizontal="center" vertical="center"/>
    </xf>
    <xf numFmtId="8" fontId="2" fillId="33" borderId="78" xfId="0" applyNumberFormat="1" applyFont="1" applyFill="1" applyBorder="1" applyAlignment="1">
      <alignment/>
    </xf>
    <xf numFmtId="165" fontId="2" fillId="33" borderId="50" xfId="0" applyNumberFormat="1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2" fillId="33" borderId="5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77" xfId="0" applyFont="1" applyFill="1" applyBorder="1" applyAlignment="1">
      <alignment horizontal="center" vertical="center"/>
    </xf>
    <xf numFmtId="8" fontId="2" fillId="33" borderId="82" xfId="0" applyNumberFormat="1" applyFont="1" applyFill="1" applyBorder="1" applyAlignment="1">
      <alignment/>
    </xf>
    <xf numFmtId="8" fontId="0" fillId="33" borderId="50" xfId="0" applyNumberFormat="1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/>
    </xf>
    <xf numFmtId="0" fontId="0" fillId="33" borderId="75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/>
    </xf>
    <xf numFmtId="0" fontId="2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8" fontId="0" fillId="33" borderId="34" xfId="0" applyNumberFormat="1" applyFill="1" applyBorder="1" applyAlignment="1">
      <alignment/>
    </xf>
    <xf numFmtId="0" fontId="2" fillId="33" borderId="8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81" xfId="0" applyFill="1" applyBorder="1" applyAlignment="1">
      <alignment vertical="center"/>
    </xf>
    <xf numFmtId="0" fontId="0" fillId="33" borderId="90" xfId="0" applyFont="1" applyFill="1" applyBorder="1" applyAlignment="1">
      <alignment vertical="center"/>
    </xf>
    <xf numFmtId="8" fontId="0" fillId="33" borderId="82" xfId="0" applyNumberFormat="1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8" fontId="0" fillId="33" borderId="34" xfId="0" applyNumberFormat="1" applyFill="1" applyBorder="1" applyAlignment="1">
      <alignment vertical="center"/>
    </xf>
    <xf numFmtId="0" fontId="0" fillId="33" borderId="8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8" fontId="0" fillId="33" borderId="81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77" xfId="0" applyFont="1" applyFill="1" applyBorder="1" applyAlignment="1">
      <alignment/>
    </xf>
    <xf numFmtId="0" fontId="0" fillId="33" borderId="75" xfId="0" applyFont="1" applyFill="1" applyBorder="1" applyAlignment="1">
      <alignment vertical="center"/>
    </xf>
    <xf numFmtId="0" fontId="16" fillId="33" borderId="75" xfId="0" applyFont="1" applyFill="1" applyBorder="1" applyAlignment="1">
      <alignment/>
    </xf>
    <xf numFmtId="8" fontId="0" fillId="33" borderId="82" xfId="0" applyNumberFormat="1" applyFill="1" applyBorder="1" applyAlignment="1">
      <alignment vertical="center"/>
    </xf>
    <xf numFmtId="0" fontId="4" fillId="0" borderId="48" xfId="0" applyFont="1" applyBorder="1" applyAlignment="1">
      <alignment horizontal="centerContinuous"/>
    </xf>
    <xf numFmtId="0" fontId="0" fillId="0" borderId="48" xfId="0" applyFont="1" applyBorder="1" applyAlignment="1">
      <alignment/>
    </xf>
    <xf numFmtId="0" fontId="14" fillId="0" borderId="69" xfId="0" applyFont="1" applyBorder="1" applyAlignment="1">
      <alignment horizontal="center"/>
    </xf>
    <xf numFmtId="0" fontId="3" fillId="0" borderId="50" xfId="0" applyFont="1" applyBorder="1" applyAlignment="1">
      <alignment horizontal="centerContinuous"/>
    </xf>
    <xf numFmtId="0" fontId="2" fillId="0" borderId="1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70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97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70" xfId="0" applyFont="1" applyBorder="1" applyAlignment="1">
      <alignment horizontal="centerContinuous"/>
    </xf>
    <xf numFmtId="0" fontId="0" fillId="0" borderId="50" xfId="0" applyFont="1" applyBorder="1" applyAlignment="1">
      <alignment vertical="top"/>
    </xf>
    <xf numFmtId="0" fontId="0" fillId="0" borderId="34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2" fillId="0" borderId="66" xfId="0" applyFont="1" applyBorder="1" applyAlignment="1" applyProtection="1">
      <alignment horizontal="center"/>
      <protection locked="0"/>
    </xf>
    <xf numFmtId="0" fontId="14" fillId="0" borderId="33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18" fillId="33" borderId="70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loridarso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219075</xdr:rowOff>
    </xdr:from>
    <xdr:to>
      <xdr:col>3</xdr:col>
      <xdr:colOff>704850</xdr:colOff>
      <xdr:row>18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381375"/>
          <a:ext cx="3476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Handling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processing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fees help the RSO offset the costs of handling, credit card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processing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shipping materials such as boxes, etc.</a:t>
          </a:r>
        </a:p>
      </xdr:txBody>
    </xdr:sp>
    <xdr:clientData/>
  </xdr:twoCellAnchor>
  <xdr:twoCellAnchor>
    <xdr:from>
      <xdr:col>1</xdr:col>
      <xdr:colOff>180975</xdr:colOff>
      <xdr:row>32</xdr:row>
      <xdr:rowOff>9525</xdr:rowOff>
    </xdr:from>
    <xdr:to>
      <xdr:col>4</xdr:col>
      <xdr:colOff>847725</xdr:colOff>
      <xdr:row>32</xdr:row>
      <xdr:rowOff>200025</xdr:rowOff>
    </xdr:to>
    <xdr:sp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1371600" y="6677025"/>
          <a:ext cx="3009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visit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http://floridarso.org to place your order online.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46">
      <selection activeCell="C72" sqref="C72"/>
    </sheetView>
  </sheetViews>
  <sheetFormatPr defaultColWidth="9.140625" defaultRowHeight="12.75"/>
  <cols>
    <col min="1" max="1" width="55.140625" style="0" customWidth="1"/>
    <col min="2" max="2" width="10.8515625" style="0" customWidth="1"/>
    <col min="3" max="3" width="11.421875" style="0" customWidth="1"/>
    <col min="5" max="5" width="15.57421875" style="0" customWidth="1"/>
  </cols>
  <sheetData>
    <row r="1" spans="1:5" ht="15.75" thickBot="1">
      <c r="A1" s="17" t="s">
        <v>154</v>
      </c>
      <c r="B1" s="5"/>
      <c r="C1" s="5"/>
      <c r="D1" s="5"/>
      <c r="E1" s="5"/>
    </row>
    <row r="2" spans="1:5" ht="16.5" thickBot="1" thickTop="1">
      <c r="A2" s="135" t="s">
        <v>0</v>
      </c>
      <c r="B2" s="134"/>
      <c r="C2" s="15"/>
      <c r="D2" s="15"/>
      <c r="E2" s="16"/>
    </row>
    <row r="3" spans="1:5" ht="14.25" thickBot="1" thickTop="1">
      <c r="A3" s="9" t="s">
        <v>2</v>
      </c>
      <c r="B3" s="10" t="s">
        <v>1</v>
      </c>
      <c r="C3" s="10" t="s">
        <v>3</v>
      </c>
      <c r="D3" s="10" t="s">
        <v>4</v>
      </c>
      <c r="E3" s="11" t="s">
        <v>5</v>
      </c>
    </row>
    <row r="4" spans="1:5" ht="15" customHeight="1" thickTop="1">
      <c r="A4" s="38" t="s">
        <v>464</v>
      </c>
      <c r="B4" s="20" t="s">
        <v>6</v>
      </c>
      <c r="C4" s="73"/>
      <c r="D4" s="243">
        <v>13.6</v>
      </c>
      <c r="E4" s="124">
        <f>SUM(C4)*D4</f>
        <v>0</v>
      </c>
    </row>
    <row r="5" spans="1:5" ht="15" customHeight="1">
      <c r="A5" s="37" t="s">
        <v>463</v>
      </c>
      <c r="B5" s="2" t="s">
        <v>7</v>
      </c>
      <c r="C5" s="74"/>
      <c r="D5" s="244">
        <v>13.6</v>
      </c>
      <c r="E5" s="124">
        <f aca="true" t="shared" si="0" ref="E5:E19">SUM(C5)*D5</f>
        <v>0</v>
      </c>
    </row>
    <row r="6" spans="1:5" ht="15" customHeight="1">
      <c r="A6" s="291" t="s">
        <v>459</v>
      </c>
      <c r="B6" s="2" t="s">
        <v>202</v>
      </c>
      <c r="C6" s="74"/>
      <c r="D6" s="244">
        <v>13.6</v>
      </c>
      <c r="E6" s="124">
        <f t="shared" si="0"/>
        <v>0</v>
      </c>
    </row>
    <row r="7" spans="1:5" ht="15" customHeight="1" thickBot="1">
      <c r="A7" s="39" t="s">
        <v>300</v>
      </c>
      <c r="B7" s="2" t="s">
        <v>301</v>
      </c>
      <c r="C7" s="74"/>
      <c r="D7" s="244">
        <v>16.5</v>
      </c>
      <c r="E7" s="124">
        <f>SUM(C7)*D7</f>
        <v>0</v>
      </c>
    </row>
    <row r="8" spans="1:5" ht="15" customHeight="1" thickBot="1">
      <c r="A8" s="429" t="s">
        <v>480</v>
      </c>
      <c r="B8" s="290" t="s">
        <v>475</v>
      </c>
      <c r="C8" s="74"/>
      <c r="D8" s="244">
        <v>12.15</v>
      </c>
      <c r="E8" s="124">
        <f>SUM(C8)*D8</f>
        <v>0</v>
      </c>
    </row>
    <row r="9" spans="1:5" ht="15" customHeight="1">
      <c r="A9" s="435" t="s">
        <v>502</v>
      </c>
      <c r="B9" s="290" t="s">
        <v>503</v>
      </c>
      <c r="C9" s="74"/>
      <c r="D9" s="244">
        <v>13</v>
      </c>
      <c r="E9" s="124">
        <f>SUM(C9)*D9</f>
        <v>0</v>
      </c>
    </row>
    <row r="10" spans="1:5" ht="15" customHeight="1">
      <c r="A10" s="329" t="s">
        <v>457</v>
      </c>
      <c r="B10" s="2" t="s">
        <v>8</v>
      </c>
      <c r="C10" s="74"/>
      <c r="D10" s="244">
        <v>10.7</v>
      </c>
      <c r="E10" s="124">
        <f t="shared" si="0"/>
        <v>0</v>
      </c>
    </row>
    <row r="11" spans="1:5" ht="15" customHeight="1">
      <c r="A11" s="291" t="s">
        <v>458</v>
      </c>
      <c r="B11" s="284" t="s">
        <v>332</v>
      </c>
      <c r="C11" s="74"/>
      <c r="D11" s="244">
        <v>9.85</v>
      </c>
      <c r="E11" s="124">
        <f t="shared" si="0"/>
        <v>0</v>
      </c>
    </row>
    <row r="12" spans="1:5" ht="15" customHeight="1">
      <c r="A12" s="37" t="s">
        <v>460</v>
      </c>
      <c r="B12" s="2" t="s">
        <v>184</v>
      </c>
      <c r="C12" s="74"/>
      <c r="D12" s="244">
        <v>9.8</v>
      </c>
      <c r="E12" s="124">
        <f t="shared" si="0"/>
        <v>0</v>
      </c>
    </row>
    <row r="13" spans="1:5" ht="15" customHeight="1">
      <c r="A13" s="37" t="s">
        <v>465</v>
      </c>
      <c r="B13" s="2" t="s">
        <v>9</v>
      </c>
      <c r="C13" s="74"/>
      <c r="D13" s="244">
        <v>10.7</v>
      </c>
      <c r="E13" s="124">
        <f t="shared" si="0"/>
        <v>0</v>
      </c>
    </row>
    <row r="14" spans="1:5" ht="15" customHeight="1">
      <c r="A14" s="37" t="s">
        <v>456</v>
      </c>
      <c r="B14" s="2" t="s">
        <v>10</v>
      </c>
      <c r="C14" s="75"/>
      <c r="D14" s="245">
        <v>10.7</v>
      </c>
      <c r="E14" s="124">
        <f t="shared" si="0"/>
        <v>0</v>
      </c>
    </row>
    <row r="15" spans="1:5" ht="15" customHeight="1">
      <c r="A15" s="291" t="s">
        <v>461</v>
      </c>
      <c r="B15" s="2" t="s">
        <v>203</v>
      </c>
      <c r="C15" s="75"/>
      <c r="D15" s="245">
        <v>9.85</v>
      </c>
      <c r="E15" s="124">
        <f t="shared" si="0"/>
        <v>0</v>
      </c>
    </row>
    <row r="16" spans="1:5" ht="15" customHeight="1">
      <c r="A16" s="37" t="s">
        <v>455</v>
      </c>
      <c r="B16" s="2" t="s">
        <v>158</v>
      </c>
      <c r="C16" s="75"/>
      <c r="D16" s="245">
        <v>13.5</v>
      </c>
      <c r="E16" s="124">
        <f t="shared" si="0"/>
        <v>0</v>
      </c>
    </row>
    <row r="17" spans="1:5" ht="15" customHeight="1">
      <c r="A17" s="37" t="s">
        <v>21</v>
      </c>
      <c r="B17" s="2" t="s">
        <v>20</v>
      </c>
      <c r="C17" s="75"/>
      <c r="D17" s="245">
        <v>10.1</v>
      </c>
      <c r="E17" s="124">
        <f t="shared" si="0"/>
        <v>0</v>
      </c>
    </row>
    <row r="18" spans="1:5" ht="15" customHeight="1">
      <c r="A18" s="37" t="s">
        <v>466</v>
      </c>
      <c r="B18" s="2" t="s">
        <v>314</v>
      </c>
      <c r="C18" s="75"/>
      <c r="D18" s="245">
        <v>11.6</v>
      </c>
      <c r="E18" s="124">
        <f t="shared" si="0"/>
        <v>0</v>
      </c>
    </row>
    <row r="19" spans="1:5" ht="15" customHeight="1" thickBot="1">
      <c r="A19" s="291" t="s">
        <v>462</v>
      </c>
      <c r="B19" s="2" t="s">
        <v>315</v>
      </c>
      <c r="C19" s="75"/>
      <c r="D19" s="245">
        <v>11.6</v>
      </c>
      <c r="E19" s="124">
        <f t="shared" si="0"/>
        <v>0</v>
      </c>
    </row>
    <row r="20" spans="1:5" ht="15" customHeight="1" thickBot="1">
      <c r="A20" s="273" t="s">
        <v>467</v>
      </c>
      <c r="B20" s="325" t="s">
        <v>368</v>
      </c>
      <c r="C20" s="326"/>
      <c r="D20" s="327">
        <v>13.05</v>
      </c>
      <c r="E20" s="328">
        <f>SUM(C20)*D20</f>
        <v>0</v>
      </c>
    </row>
    <row r="21" spans="1:5" ht="15" customHeight="1" thickBot="1">
      <c r="A21" s="329" t="s">
        <v>369</v>
      </c>
      <c r="B21" s="280" t="s">
        <v>370</v>
      </c>
      <c r="C21" s="73"/>
      <c r="D21" s="243">
        <v>13.05</v>
      </c>
      <c r="E21" s="330">
        <f>SUM(C21)*D21</f>
        <v>0</v>
      </c>
    </row>
    <row r="22" spans="1:6" ht="15.75" customHeight="1" thickBot="1" thickTop="1">
      <c r="A22" s="137" t="s">
        <v>15</v>
      </c>
      <c r="B22" s="14"/>
      <c r="C22" s="76" t="s">
        <v>498</v>
      </c>
      <c r="D22" s="67"/>
      <c r="E22" s="123">
        <f>SUM(E4:E21)</f>
        <v>0</v>
      </c>
      <c r="F22" s="35"/>
    </row>
    <row r="23" spans="1:5" ht="15" customHeight="1" thickBot="1" thickTop="1">
      <c r="A23" s="13" t="s">
        <v>2</v>
      </c>
      <c r="B23" s="13" t="s">
        <v>1</v>
      </c>
      <c r="C23" s="77"/>
      <c r="D23" s="68" t="s">
        <v>4</v>
      </c>
      <c r="E23" s="68" t="s">
        <v>5</v>
      </c>
    </row>
    <row r="24" spans="1:5" ht="15" customHeight="1" thickTop="1">
      <c r="A24" s="37" t="s">
        <v>19</v>
      </c>
      <c r="B24" s="2" t="s">
        <v>18</v>
      </c>
      <c r="C24" s="74"/>
      <c r="D24" s="65">
        <v>2.2</v>
      </c>
      <c r="E24" s="124">
        <f aca="true" t="shared" si="1" ref="E24:E62">SUM(C24)*D24</f>
        <v>0</v>
      </c>
    </row>
    <row r="25" spans="1:5" ht="15" customHeight="1">
      <c r="A25" s="38" t="s">
        <v>17</v>
      </c>
      <c r="B25" s="20" t="s">
        <v>16</v>
      </c>
      <c r="C25" s="73"/>
      <c r="D25" s="64">
        <v>2.15</v>
      </c>
      <c r="E25" s="124">
        <f t="shared" si="1"/>
        <v>0</v>
      </c>
    </row>
    <row r="26" spans="1:5" ht="16.5" customHeight="1">
      <c r="A26" s="37" t="s">
        <v>24</v>
      </c>
      <c r="B26" s="2" t="s">
        <v>23</v>
      </c>
      <c r="C26" s="74"/>
      <c r="D26" s="65">
        <v>0.8</v>
      </c>
      <c r="E26" s="124">
        <f t="shared" si="1"/>
        <v>0</v>
      </c>
    </row>
    <row r="27" spans="1:5" ht="15" customHeight="1">
      <c r="A27" s="38" t="s">
        <v>476</v>
      </c>
      <c r="B27" s="332" t="s">
        <v>196</v>
      </c>
      <c r="C27" s="73"/>
      <c r="D27" s="64">
        <v>0.8</v>
      </c>
      <c r="E27" s="124">
        <f>SUM(C27)*D27</f>
        <v>0</v>
      </c>
    </row>
    <row r="28" spans="1:5" ht="15" customHeight="1">
      <c r="A28" s="329" t="s">
        <v>479</v>
      </c>
      <c r="B28" s="47" t="s">
        <v>22</v>
      </c>
      <c r="C28" s="78"/>
      <c r="D28" s="69">
        <v>0.8</v>
      </c>
      <c r="E28" s="124">
        <f t="shared" si="1"/>
        <v>0</v>
      </c>
    </row>
    <row r="29" spans="1:5" ht="15" customHeight="1">
      <c r="A29" s="37" t="s">
        <v>26</v>
      </c>
      <c r="B29" s="2" t="s">
        <v>25</v>
      </c>
      <c r="C29" s="74"/>
      <c r="D29" s="65">
        <v>1</v>
      </c>
      <c r="E29" s="124">
        <f t="shared" si="1"/>
        <v>0</v>
      </c>
    </row>
    <row r="30" spans="1:5" ht="15" customHeight="1">
      <c r="A30" s="37" t="s">
        <v>28</v>
      </c>
      <c r="B30" s="2" t="s">
        <v>27</v>
      </c>
      <c r="C30" s="74"/>
      <c r="D30" s="65">
        <v>1</v>
      </c>
      <c r="E30" s="124">
        <f t="shared" si="1"/>
        <v>0</v>
      </c>
    </row>
    <row r="31" spans="1:5" ht="15" customHeight="1">
      <c r="A31" s="37" t="s">
        <v>477</v>
      </c>
      <c r="B31" s="331" t="s">
        <v>197</v>
      </c>
      <c r="C31" s="74"/>
      <c r="D31" s="65">
        <v>1</v>
      </c>
      <c r="E31" s="124">
        <f t="shared" si="1"/>
        <v>0</v>
      </c>
    </row>
    <row r="32" spans="1:5" ht="15" customHeight="1">
      <c r="A32" s="37" t="s">
        <v>303</v>
      </c>
      <c r="B32" s="2" t="s">
        <v>29</v>
      </c>
      <c r="C32" s="74"/>
      <c r="D32" s="65">
        <v>3.4</v>
      </c>
      <c r="E32" s="124">
        <f t="shared" si="1"/>
        <v>0</v>
      </c>
    </row>
    <row r="33" spans="1:5" ht="15" customHeight="1">
      <c r="A33" s="37" t="s">
        <v>33</v>
      </c>
      <c r="B33" s="2" t="s">
        <v>32</v>
      </c>
      <c r="C33" s="74"/>
      <c r="D33" s="65">
        <v>0.42</v>
      </c>
      <c r="E33" s="124">
        <f t="shared" si="1"/>
        <v>0</v>
      </c>
    </row>
    <row r="34" spans="1:5" ht="15" customHeight="1">
      <c r="A34" s="37" t="s">
        <v>379</v>
      </c>
      <c r="B34" s="2" t="s">
        <v>377</v>
      </c>
      <c r="C34" s="74"/>
      <c r="D34" s="65">
        <v>0.32</v>
      </c>
      <c r="E34" s="124">
        <f t="shared" si="1"/>
        <v>0</v>
      </c>
    </row>
    <row r="35" spans="1:5" ht="15" customHeight="1">
      <c r="A35" s="37" t="s">
        <v>380</v>
      </c>
      <c r="B35" s="2" t="s">
        <v>378</v>
      </c>
      <c r="C35" s="74"/>
      <c r="D35" s="65">
        <v>0.32</v>
      </c>
      <c r="E35" s="124">
        <f t="shared" si="1"/>
        <v>0</v>
      </c>
    </row>
    <row r="36" spans="1:5" ht="15" customHeight="1">
      <c r="A36" s="37" t="s">
        <v>381</v>
      </c>
      <c r="B36" s="2" t="s">
        <v>382</v>
      </c>
      <c r="C36" s="74"/>
      <c r="D36" s="65">
        <v>1.1</v>
      </c>
      <c r="E36" s="124">
        <f t="shared" si="1"/>
        <v>0</v>
      </c>
    </row>
    <row r="37" spans="1:5" ht="15" customHeight="1">
      <c r="A37" s="37" t="s">
        <v>233</v>
      </c>
      <c r="B37" s="2" t="s">
        <v>34</v>
      </c>
      <c r="C37" s="74"/>
      <c r="D37" s="65">
        <v>0.33</v>
      </c>
      <c r="E37" s="124">
        <f aca="true" t="shared" si="2" ref="E37:E42">SUM(C37)*D37</f>
        <v>0</v>
      </c>
    </row>
    <row r="38" spans="1:5" ht="15" customHeight="1">
      <c r="A38" s="37" t="s">
        <v>232</v>
      </c>
      <c r="B38" s="2" t="s">
        <v>31</v>
      </c>
      <c r="C38" s="74"/>
      <c r="D38" s="65">
        <v>0.82</v>
      </c>
      <c r="E38" s="124">
        <f t="shared" si="2"/>
        <v>0</v>
      </c>
    </row>
    <row r="39" spans="1:5" ht="15" customHeight="1">
      <c r="A39" s="37" t="s">
        <v>231</v>
      </c>
      <c r="B39" s="2" t="s">
        <v>46</v>
      </c>
      <c r="C39" s="74"/>
      <c r="D39" s="65">
        <v>0.31</v>
      </c>
      <c r="E39" s="124">
        <f t="shared" si="2"/>
        <v>0</v>
      </c>
    </row>
    <row r="40" spans="1:5" ht="15" customHeight="1">
      <c r="A40" s="163" t="s">
        <v>230</v>
      </c>
      <c r="B40" s="164" t="s">
        <v>35</v>
      </c>
      <c r="C40" s="74"/>
      <c r="D40" s="65">
        <v>0.33</v>
      </c>
      <c r="E40" s="124">
        <f t="shared" si="2"/>
        <v>0</v>
      </c>
    </row>
    <row r="41" spans="1:5" ht="15" customHeight="1">
      <c r="A41" s="37" t="s">
        <v>229</v>
      </c>
      <c r="B41" s="2" t="s">
        <v>36</v>
      </c>
      <c r="C41" s="74"/>
      <c r="D41" s="65">
        <v>0.33</v>
      </c>
      <c r="E41" s="124">
        <f t="shared" si="2"/>
        <v>0</v>
      </c>
    </row>
    <row r="42" spans="1:5" ht="15" customHeight="1">
      <c r="A42" s="39" t="s">
        <v>228</v>
      </c>
      <c r="B42" s="21" t="s">
        <v>211</v>
      </c>
      <c r="C42" s="75"/>
      <c r="D42" s="66">
        <v>0.33</v>
      </c>
      <c r="E42" s="217">
        <f t="shared" si="2"/>
        <v>0</v>
      </c>
    </row>
    <row r="43" spans="1:5" ht="15" customHeight="1" thickBot="1">
      <c r="A43" s="37" t="s">
        <v>212</v>
      </c>
      <c r="B43" s="2" t="s">
        <v>213</v>
      </c>
      <c r="C43" s="74"/>
      <c r="D43" s="65">
        <v>0.33</v>
      </c>
      <c r="E43" s="250">
        <f>(SUM(C43)*D43)</f>
        <v>0</v>
      </c>
    </row>
    <row r="44" spans="1:5" ht="15" customHeight="1" thickBot="1">
      <c r="A44" s="39" t="s">
        <v>214</v>
      </c>
      <c r="B44" s="21" t="s">
        <v>215</v>
      </c>
      <c r="C44" s="75"/>
      <c r="D44" s="249">
        <v>0.33</v>
      </c>
      <c r="E44" s="289">
        <f>(SUM(C44)*D44)</f>
        <v>0</v>
      </c>
    </row>
    <row r="45" spans="1:5" ht="15.75" customHeight="1" thickBot="1">
      <c r="A45" s="273" t="s">
        <v>313</v>
      </c>
      <c r="B45" s="290" t="s">
        <v>334</v>
      </c>
      <c r="C45" s="74"/>
      <c r="D45" s="65">
        <v>0.33</v>
      </c>
      <c r="E45" s="217">
        <f>(SUM(C45)*D45)</f>
        <v>0</v>
      </c>
    </row>
    <row r="46" spans="1:5" ht="15" customHeight="1" thickBot="1">
      <c r="A46" s="286" t="s">
        <v>37</v>
      </c>
      <c r="B46" s="53"/>
      <c r="C46" s="287" t="s">
        <v>484</v>
      </c>
      <c r="D46" s="288"/>
      <c r="E46" s="251">
        <f>SUM(E24:E45)</f>
        <v>0</v>
      </c>
    </row>
    <row r="47" spans="1:5" ht="15" customHeight="1" thickBot="1" thickTop="1">
      <c r="A47" s="13" t="s">
        <v>147</v>
      </c>
      <c r="B47" s="13" t="s">
        <v>1</v>
      </c>
      <c r="C47" s="77"/>
      <c r="D47" s="68" t="s">
        <v>4</v>
      </c>
      <c r="E47" s="136" t="s">
        <v>5</v>
      </c>
    </row>
    <row r="48" spans="1:5" ht="15" customHeight="1" thickTop="1">
      <c r="A48" s="38" t="s">
        <v>131</v>
      </c>
      <c r="B48" s="20" t="s">
        <v>38</v>
      </c>
      <c r="C48" s="73"/>
      <c r="D48" s="70">
        <v>0.25</v>
      </c>
      <c r="E48" s="124">
        <f t="shared" si="1"/>
        <v>0</v>
      </c>
    </row>
    <row r="49" spans="1:5" ht="15" customHeight="1">
      <c r="A49" s="37" t="s">
        <v>132</v>
      </c>
      <c r="B49" s="2" t="s">
        <v>39</v>
      </c>
      <c r="C49" s="74"/>
      <c r="D49" s="70">
        <v>0.25</v>
      </c>
      <c r="E49" s="124">
        <f t="shared" si="1"/>
        <v>0</v>
      </c>
    </row>
    <row r="50" spans="1:5" ht="15" customHeight="1">
      <c r="A50" s="37" t="s">
        <v>133</v>
      </c>
      <c r="B50" s="2" t="s">
        <v>40</v>
      </c>
      <c r="C50" s="74"/>
      <c r="D50" s="70">
        <v>0.25</v>
      </c>
      <c r="E50" s="124">
        <f t="shared" si="1"/>
        <v>0</v>
      </c>
    </row>
    <row r="51" spans="1:5" ht="15" customHeight="1">
      <c r="A51" s="37" t="s">
        <v>134</v>
      </c>
      <c r="B51" s="2" t="s">
        <v>41</v>
      </c>
      <c r="C51" s="74"/>
      <c r="D51" s="70">
        <v>0.25</v>
      </c>
      <c r="E51" s="124">
        <f t="shared" si="1"/>
        <v>0</v>
      </c>
    </row>
    <row r="52" spans="1:5" ht="15" customHeight="1">
      <c r="A52" s="37" t="s">
        <v>135</v>
      </c>
      <c r="B52" s="2" t="s">
        <v>42</v>
      </c>
      <c r="C52" s="74"/>
      <c r="D52" s="70">
        <v>0.25</v>
      </c>
      <c r="E52" s="124">
        <f t="shared" si="1"/>
        <v>0</v>
      </c>
    </row>
    <row r="53" spans="1:5" ht="15" customHeight="1">
      <c r="A53" s="37" t="s">
        <v>136</v>
      </c>
      <c r="B53" s="2" t="s">
        <v>43</v>
      </c>
      <c r="C53" s="74"/>
      <c r="D53" s="70">
        <v>0.25</v>
      </c>
      <c r="E53" s="124">
        <f t="shared" si="1"/>
        <v>0</v>
      </c>
    </row>
    <row r="54" spans="1:5" ht="15" customHeight="1">
      <c r="A54" s="37" t="s">
        <v>137</v>
      </c>
      <c r="B54" s="2" t="s">
        <v>44</v>
      </c>
      <c r="C54" s="74"/>
      <c r="D54" s="70">
        <v>0.25</v>
      </c>
      <c r="E54" s="124">
        <f t="shared" si="1"/>
        <v>0</v>
      </c>
    </row>
    <row r="55" spans="1:5" ht="15" customHeight="1">
      <c r="A55" s="37" t="s">
        <v>138</v>
      </c>
      <c r="B55" s="2" t="s">
        <v>45</v>
      </c>
      <c r="C55" s="74"/>
      <c r="D55" s="70">
        <v>0.25</v>
      </c>
      <c r="E55" s="124">
        <f t="shared" si="1"/>
        <v>0</v>
      </c>
    </row>
    <row r="56" spans="1:5" ht="15" customHeight="1">
      <c r="A56" s="37" t="s">
        <v>139</v>
      </c>
      <c r="B56" s="2" t="s">
        <v>47</v>
      </c>
      <c r="C56" s="74"/>
      <c r="D56" s="70">
        <v>0.25</v>
      </c>
      <c r="E56" s="124">
        <f t="shared" si="1"/>
        <v>0</v>
      </c>
    </row>
    <row r="57" spans="1:5" ht="15" customHeight="1">
      <c r="A57" s="37" t="s">
        <v>140</v>
      </c>
      <c r="B57" s="2" t="s">
        <v>48</v>
      </c>
      <c r="C57" s="74"/>
      <c r="D57" s="70">
        <v>0.25</v>
      </c>
      <c r="E57" s="124">
        <f t="shared" si="1"/>
        <v>0</v>
      </c>
    </row>
    <row r="58" spans="1:5" ht="15" customHeight="1">
      <c r="A58" s="37" t="s">
        <v>141</v>
      </c>
      <c r="B58" s="2" t="s">
        <v>49</v>
      </c>
      <c r="C58" s="74"/>
      <c r="D58" s="70">
        <v>0.25</v>
      </c>
      <c r="E58" s="124">
        <f t="shared" si="1"/>
        <v>0</v>
      </c>
    </row>
    <row r="59" spans="1:5" ht="15" customHeight="1">
      <c r="A59" s="37" t="s">
        <v>142</v>
      </c>
      <c r="B59" s="2" t="s">
        <v>50</v>
      </c>
      <c r="C59" s="74"/>
      <c r="D59" s="70">
        <v>0.25</v>
      </c>
      <c r="E59" s="124">
        <f t="shared" si="1"/>
        <v>0</v>
      </c>
    </row>
    <row r="60" spans="1:5" ht="15" customHeight="1">
      <c r="A60" s="37" t="s">
        <v>143</v>
      </c>
      <c r="B60" s="2" t="s">
        <v>51</v>
      </c>
      <c r="C60" s="74"/>
      <c r="D60" s="70">
        <v>0.25</v>
      </c>
      <c r="E60" s="124">
        <f t="shared" si="1"/>
        <v>0</v>
      </c>
    </row>
    <row r="61" spans="1:5" ht="15" customHeight="1">
      <c r="A61" s="37" t="s">
        <v>144</v>
      </c>
      <c r="B61" s="2" t="s">
        <v>52</v>
      </c>
      <c r="C61" s="74"/>
      <c r="D61" s="70">
        <v>0.25</v>
      </c>
      <c r="E61" s="124">
        <f t="shared" si="1"/>
        <v>0</v>
      </c>
    </row>
    <row r="62" spans="1:5" ht="15" customHeight="1">
      <c r="A62" s="37" t="s">
        <v>145</v>
      </c>
      <c r="B62" s="2" t="s">
        <v>53</v>
      </c>
      <c r="C62" s="74"/>
      <c r="D62" s="70">
        <v>0.25</v>
      </c>
      <c r="E62" s="124">
        <f t="shared" si="1"/>
        <v>0</v>
      </c>
    </row>
    <row r="63" spans="1:5" ht="15" customHeight="1">
      <c r="A63" s="39" t="s">
        <v>304</v>
      </c>
      <c r="B63" s="21" t="s">
        <v>54</v>
      </c>
      <c r="C63" s="75"/>
      <c r="D63" s="70">
        <v>0.56</v>
      </c>
      <c r="E63" s="217">
        <f aca="true" t="shared" si="3" ref="E63:E72">SUM(C63)*D63</f>
        <v>0</v>
      </c>
    </row>
    <row r="64" spans="1:5" ht="15" customHeight="1">
      <c r="A64" s="94" t="s">
        <v>189</v>
      </c>
      <c r="B64" s="2" t="s">
        <v>55</v>
      </c>
      <c r="C64" s="216"/>
      <c r="D64" s="70">
        <v>0.25</v>
      </c>
      <c r="E64" s="217">
        <f t="shared" si="3"/>
        <v>0</v>
      </c>
    </row>
    <row r="65" spans="1:5" ht="15" customHeight="1">
      <c r="A65" s="215" t="s">
        <v>305</v>
      </c>
      <c r="B65" s="174" t="s">
        <v>216</v>
      </c>
      <c r="C65" s="75"/>
      <c r="D65" s="70">
        <v>0.37</v>
      </c>
      <c r="E65" s="217">
        <f t="shared" si="3"/>
        <v>0</v>
      </c>
    </row>
    <row r="66" spans="1:5" ht="15" customHeight="1">
      <c r="A66" s="285" t="s">
        <v>331</v>
      </c>
      <c r="B66" s="284" t="s">
        <v>330</v>
      </c>
      <c r="C66" s="74"/>
      <c r="D66" s="167">
        <v>0.25</v>
      </c>
      <c r="E66" s="217">
        <f t="shared" si="3"/>
        <v>0</v>
      </c>
    </row>
    <row r="67" spans="1:5" ht="15" customHeight="1">
      <c r="A67" s="285" t="s">
        <v>478</v>
      </c>
      <c r="B67" s="331" t="s">
        <v>333</v>
      </c>
      <c r="C67" s="74"/>
      <c r="D67" s="167">
        <v>0.25</v>
      </c>
      <c r="E67" s="217">
        <f t="shared" si="3"/>
        <v>0</v>
      </c>
    </row>
    <row r="68" spans="1:5" ht="15" customHeight="1">
      <c r="A68" s="298" t="s">
        <v>500</v>
      </c>
      <c r="B68" s="434" t="s">
        <v>501</v>
      </c>
      <c r="C68" s="75"/>
      <c r="D68" s="70">
        <v>0.33</v>
      </c>
      <c r="E68" s="217">
        <f t="shared" si="3"/>
        <v>0</v>
      </c>
    </row>
    <row r="69" spans="1:5" ht="15" customHeight="1">
      <c r="A69" s="39" t="s">
        <v>205</v>
      </c>
      <c r="B69" s="21" t="s">
        <v>206</v>
      </c>
      <c r="C69" s="75"/>
      <c r="D69" s="70">
        <v>0.25</v>
      </c>
      <c r="E69" s="217">
        <f t="shared" si="3"/>
        <v>0</v>
      </c>
    </row>
    <row r="70" spans="1:5" ht="15" customHeight="1">
      <c r="A70" s="39" t="s">
        <v>207</v>
      </c>
      <c r="B70" s="21" t="s">
        <v>208</v>
      </c>
      <c r="C70" s="75"/>
      <c r="D70" s="70">
        <v>0.25</v>
      </c>
      <c r="E70" s="217">
        <f t="shared" si="3"/>
        <v>0</v>
      </c>
    </row>
    <row r="71" spans="1:5" ht="15" customHeight="1">
      <c r="A71" s="37" t="s">
        <v>209</v>
      </c>
      <c r="B71" s="2" t="s">
        <v>210</v>
      </c>
      <c r="C71" s="75"/>
      <c r="D71" s="167">
        <v>0.25</v>
      </c>
      <c r="E71" s="124">
        <f t="shared" si="3"/>
        <v>0</v>
      </c>
    </row>
    <row r="72" spans="1:5" ht="15" customHeight="1">
      <c r="A72" s="37" t="s">
        <v>376</v>
      </c>
      <c r="B72" s="2" t="s">
        <v>375</v>
      </c>
      <c r="C72" s="74"/>
      <c r="D72" s="167">
        <v>0.32</v>
      </c>
      <c r="E72" s="124">
        <f t="shared" si="3"/>
        <v>0</v>
      </c>
    </row>
    <row r="73" spans="1:5" ht="13.5" thickBot="1">
      <c r="A73" s="40"/>
      <c r="B73" s="48"/>
      <c r="C73" s="281" t="s">
        <v>483</v>
      </c>
      <c r="D73" s="282"/>
      <c r="E73" s="283">
        <f>SUM(E48:E72)</f>
        <v>0</v>
      </c>
    </row>
    <row r="74" spans="2:5" ht="18.75" thickBot="1">
      <c r="B74" s="41"/>
      <c r="C74" s="214" t="s">
        <v>227</v>
      </c>
      <c r="D74" s="213"/>
      <c r="E74" s="200">
        <f>SUM(E22+E46+E73)</f>
        <v>0</v>
      </c>
    </row>
    <row r="75" ht="12.75">
      <c r="E75" s="72"/>
    </row>
    <row r="76" spans="1:5" ht="12.75">
      <c r="A76" s="1"/>
      <c r="E76" s="71"/>
    </row>
    <row r="77" ht="12.75">
      <c r="E77" s="71"/>
    </row>
    <row r="81" ht="12.75">
      <c r="B81" s="1"/>
    </row>
  </sheetData>
  <sheetProtection formatRows="0"/>
  <printOptions/>
  <pageMargins left="0.75" right="0.75" top="0.5" bottom="0.5" header="0.5" footer="0.5"/>
  <pageSetup fitToHeight="1" fitToWidth="1" horizontalDpi="600" verticalDpi="600" orientation="portrait" scale="68" r:id="rId1"/>
  <headerFooter alignWithMargins="0">
    <oddHeader>&amp;R863-683-8224</oddHeader>
    <oddFooter>&amp;LENG. PG. 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9">
      <selection activeCell="C19" sqref="C19"/>
    </sheetView>
  </sheetViews>
  <sheetFormatPr defaultColWidth="9.140625" defaultRowHeight="12.75"/>
  <cols>
    <col min="1" max="1" width="55.00390625" style="0" customWidth="1"/>
    <col min="2" max="2" width="13.421875" style="0" customWidth="1"/>
    <col min="3" max="3" width="12.00390625" style="0" customWidth="1"/>
    <col min="4" max="4" width="10.00390625" style="0" customWidth="1"/>
    <col min="5" max="5" width="15.57421875" style="0" customWidth="1"/>
    <col min="6" max="6" width="10.57421875" style="0" customWidth="1"/>
    <col min="7" max="7" width="11.140625" style="0" customWidth="1"/>
  </cols>
  <sheetData>
    <row r="1" spans="1:5" ht="15.75" thickBot="1">
      <c r="A1" s="17" t="s">
        <v>146</v>
      </c>
      <c r="B1" s="5"/>
      <c r="C1" s="5"/>
      <c r="D1" s="5"/>
      <c r="E1" s="5"/>
    </row>
    <row r="2" spans="1:5" ht="16.5" thickBot="1" thickTop="1">
      <c r="A2" s="18" t="s">
        <v>57</v>
      </c>
      <c r="B2" s="14"/>
      <c r="C2" s="14"/>
      <c r="D2" s="14"/>
      <c r="E2" s="19"/>
    </row>
    <row r="3" spans="1:5" ht="14.25" thickBot="1" thickTop="1">
      <c r="A3" s="13" t="s">
        <v>2</v>
      </c>
      <c r="B3" s="13" t="s">
        <v>1</v>
      </c>
      <c r="C3" s="252" t="s">
        <v>3</v>
      </c>
      <c r="D3" s="13" t="s">
        <v>4</v>
      </c>
      <c r="E3" s="13" t="s">
        <v>5</v>
      </c>
    </row>
    <row r="4" spans="1:5" ht="15" customHeight="1" thickBot="1" thickTop="1">
      <c r="A4" s="7" t="s">
        <v>201</v>
      </c>
      <c r="B4" s="246" t="s">
        <v>198</v>
      </c>
      <c r="C4" s="253"/>
      <c r="D4" s="247">
        <v>10.25</v>
      </c>
      <c r="E4" s="70">
        <f>SUM(C4)*D4</f>
        <v>0</v>
      </c>
    </row>
    <row r="5" spans="1:5" ht="15" customHeight="1" thickBot="1">
      <c r="A5" s="7" t="s">
        <v>276</v>
      </c>
      <c r="B5" s="246" t="s">
        <v>275</v>
      </c>
      <c r="C5" s="248"/>
      <c r="D5" s="247">
        <v>0.65</v>
      </c>
      <c r="E5" s="70">
        <f>SUM(C5)*D5</f>
        <v>0</v>
      </c>
    </row>
    <row r="6" spans="1:5" ht="15" customHeight="1">
      <c r="A6" s="7" t="s">
        <v>199</v>
      </c>
      <c r="B6" s="246" t="s">
        <v>200</v>
      </c>
      <c r="C6" s="79"/>
      <c r="D6" s="247">
        <v>10.45</v>
      </c>
      <c r="E6" s="70">
        <f aca="true" t="shared" si="0" ref="E6:E38">SUM(C6)*D6</f>
        <v>0</v>
      </c>
    </row>
    <row r="7" spans="1:5" ht="15" customHeight="1">
      <c r="A7" s="3" t="s">
        <v>278</v>
      </c>
      <c r="B7" s="2" t="s">
        <v>277</v>
      </c>
      <c r="C7" s="80"/>
      <c r="D7" s="4">
        <v>1.85</v>
      </c>
      <c r="E7" s="70">
        <f t="shared" si="0"/>
        <v>0</v>
      </c>
    </row>
    <row r="8" spans="1:5" ht="15" customHeight="1">
      <c r="A8" s="3" t="s">
        <v>182</v>
      </c>
      <c r="B8" s="2" t="s">
        <v>176</v>
      </c>
      <c r="C8" s="80"/>
      <c r="D8" s="4">
        <v>4.55</v>
      </c>
      <c r="E8" s="70">
        <f t="shared" si="0"/>
        <v>0</v>
      </c>
    </row>
    <row r="9" spans="1:5" ht="15" customHeight="1">
      <c r="A9" s="3" t="s">
        <v>59</v>
      </c>
      <c r="B9" s="2" t="s">
        <v>58</v>
      </c>
      <c r="C9" s="80"/>
      <c r="D9" s="4">
        <v>2.9</v>
      </c>
      <c r="E9" s="70">
        <f t="shared" si="0"/>
        <v>0</v>
      </c>
    </row>
    <row r="10" spans="1:5" ht="15" customHeight="1">
      <c r="A10" s="3" t="s">
        <v>61</v>
      </c>
      <c r="B10" s="2" t="s">
        <v>60</v>
      </c>
      <c r="C10" s="80"/>
      <c r="D10" s="4">
        <v>2.25</v>
      </c>
      <c r="E10" s="70">
        <f t="shared" si="0"/>
        <v>0</v>
      </c>
    </row>
    <row r="11" spans="1:5" ht="15" customHeight="1">
      <c r="A11" s="3" t="s">
        <v>63</v>
      </c>
      <c r="B11" s="2" t="s">
        <v>62</v>
      </c>
      <c r="C11" s="80"/>
      <c r="D11" s="4">
        <v>3.8</v>
      </c>
      <c r="E11" s="70">
        <f t="shared" si="0"/>
        <v>0</v>
      </c>
    </row>
    <row r="12" spans="1:5" ht="15" customHeight="1">
      <c r="A12" s="3" t="s">
        <v>65</v>
      </c>
      <c r="B12" s="2" t="s">
        <v>64</v>
      </c>
      <c r="C12" s="80"/>
      <c r="D12" s="4">
        <v>2.25</v>
      </c>
      <c r="E12" s="70">
        <f t="shared" si="0"/>
        <v>0</v>
      </c>
    </row>
    <row r="13" spans="1:5" ht="15" customHeight="1">
      <c r="A13" s="3" t="s">
        <v>67</v>
      </c>
      <c r="B13" s="2" t="s">
        <v>66</v>
      </c>
      <c r="C13" s="80"/>
      <c r="D13" s="4">
        <v>2.25</v>
      </c>
      <c r="E13" s="70">
        <f t="shared" si="0"/>
        <v>0</v>
      </c>
    </row>
    <row r="14" spans="1:5" ht="15" customHeight="1">
      <c r="A14" s="3" t="s">
        <v>69</v>
      </c>
      <c r="B14" s="2" t="s">
        <v>68</v>
      </c>
      <c r="C14" s="80"/>
      <c r="D14" s="4">
        <v>7.5</v>
      </c>
      <c r="E14" s="70">
        <f t="shared" si="0"/>
        <v>0</v>
      </c>
    </row>
    <row r="15" spans="1:5" ht="15" customHeight="1">
      <c r="A15" s="3" t="s">
        <v>71</v>
      </c>
      <c r="B15" s="2" t="s">
        <v>70</v>
      </c>
      <c r="C15" s="80"/>
      <c r="D15" s="4">
        <v>2.9</v>
      </c>
      <c r="E15" s="70">
        <f>SUM(C15)*D15</f>
        <v>0</v>
      </c>
    </row>
    <row r="16" spans="1:5" ht="15" customHeight="1">
      <c r="A16" s="3" t="s">
        <v>73</v>
      </c>
      <c r="B16" s="2" t="s">
        <v>72</v>
      </c>
      <c r="C16" s="80"/>
      <c r="D16" s="4">
        <v>2.9</v>
      </c>
      <c r="E16" s="70">
        <f>SUM(C16)*D16</f>
        <v>0</v>
      </c>
    </row>
    <row r="17" spans="1:5" ht="15" customHeight="1" thickBot="1">
      <c r="A17" s="272" t="s">
        <v>75</v>
      </c>
      <c r="B17" s="21" t="s">
        <v>74</v>
      </c>
      <c r="C17" s="82"/>
      <c r="D17" s="6">
        <v>4.55</v>
      </c>
      <c r="E17" s="212">
        <f t="shared" si="0"/>
        <v>0</v>
      </c>
    </row>
    <row r="18" spans="1:5" ht="15" customHeight="1" thickBot="1">
      <c r="A18" s="273" t="s">
        <v>307</v>
      </c>
      <c r="B18" s="271" t="s">
        <v>308</v>
      </c>
      <c r="C18" s="248"/>
      <c r="D18" s="274">
        <v>2.2</v>
      </c>
      <c r="E18" s="276">
        <f t="shared" si="0"/>
        <v>0</v>
      </c>
    </row>
    <row r="19" spans="1:5" ht="15" customHeight="1" thickBot="1">
      <c r="A19" s="7"/>
      <c r="B19" s="246"/>
      <c r="C19" s="76" t="s">
        <v>485</v>
      </c>
      <c r="D19" s="54"/>
      <c r="E19" s="275">
        <f>SUM(E4:E18)</f>
        <v>0</v>
      </c>
    </row>
    <row r="20" spans="1:5" ht="15" customHeight="1" thickBot="1">
      <c r="A20" s="49" t="s">
        <v>163</v>
      </c>
      <c r="B20" s="50"/>
      <c r="C20" s="81"/>
      <c r="D20" s="53"/>
      <c r="E20" s="70"/>
    </row>
    <row r="21" spans="1:5" ht="15" customHeight="1" thickBot="1" thickTop="1">
      <c r="A21" s="12" t="s">
        <v>2</v>
      </c>
      <c r="B21" s="12" t="s">
        <v>1</v>
      </c>
      <c r="C21" s="142" t="s">
        <v>3</v>
      </c>
      <c r="D21" s="12" t="s">
        <v>4</v>
      </c>
      <c r="E21" s="143" t="s">
        <v>5</v>
      </c>
    </row>
    <row r="22" spans="1:5" ht="15" customHeight="1" thickTop="1">
      <c r="A22" s="7" t="s">
        <v>77</v>
      </c>
      <c r="B22" s="20" t="s">
        <v>76</v>
      </c>
      <c r="C22" s="79"/>
      <c r="D22" s="8">
        <v>0.8</v>
      </c>
      <c r="E22" s="70">
        <f t="shared" si="0"/>
        <v>0</v>
      </c>
    </row>
    <row r="23" spans="1:5" ht="15" customHeight="1">
      <c r="A23" s="7" t="s">
        <v>193</v>
      </c>
      <c r="B23" s="20" t="s">
        <v>194</v>
      </c>
      <c r="C23" s="79"/>
      <c r="D23" s="8">
        <v>22.05</v>
      </c>
      <c r="E23" s="70">
        <f>SUM(C23)*D23</f>
        <v>0</v>
      </c>
    </row>
    <row r="24" spans="1:5" ht="15" customHeight="1">
      <c r="A24" s="3" t="s">
        <v>80</v>
      </c>
      <c r="B24" s="2" t="s">
        <v>79</v>
      </c>
      <c r="C24" s="80"/>
      <c r="D24" s="4">
        <v>27.7</v>
      </c>
      <c r="E24" s="70">
        <f>SUM(C24)*D24</f>
        <v>0</v>
      </c>
    </row>
    <row r="25" spans="1:5" ht="15" customHeight="1">
      <c r="A25" s="3" t="s">
        <v>383</v>
      </c>
      <c r="B25" s="2" t="s">
        <v>384</v>
      </c>
      <c r="C25" s="80"/>
      <c r="D25" s="4">
        <v>40.4</v>
      </c>
      <c r="E25" s="167">
        <f>SUM(C25)*D25</f>
        <v>0</v>
      </c>
    </row>
    <row r="26" spans="1:5" ht="15" customHeight="1">
      <c r="A26" s="285" t="s">
        <v>336</v>
      </c>
      <c r="B26" s="2" t="s">
        <v>81</v>
      </c>
      <c r="C26" s="80"/>
      <c r="D26" s="4">
        <v>3</v>
      </c>
      <c r="E26" s="70">
        <f t="shared" si="0"/>
        <v>0</v>
      </c>
    </row>
    <row r="27" spans="1:5" ht="15" customHeight="1">
      <c r="A27" s="3" t="s">
        <v>183</v>
      </c>
      <c r="B27" s="2" t="s">
        <v>181</v>
      </c>
      <c r="C27" s="80"/>
      <c r="D27" s="4">
        <v>2.8</v>
      </c>
      <c r="E27" s="70">
        <f t="shared" si="0"/>
        <v>0</v>
      </c>
    </row>
    <row r="28" spans="1:5" ht="15" customHeight="1">
      <c r="A28" s="3" t="s">
        <v>217</v>
      </c>
      <c r="B28" s="2" t="s">
        <v>82</v>
      </c>
      <c r="C28" s="80"/>
      <c r="D28" s="4">
        <v>11</v>
      </c>
      <c r="E28" s="70">
        <f t="shared" si="0"/>
        <v>0</v>
      </c>
    </row>
    <row r="29" spans="1:5" ht="15" customHeight="1">
      <c r="A29" s="3" t="s">
        <v>85</v>
      </c>
      <c r="B29" s="2" t="s">
        <v>84</v>
      </c>
      <c r="C29" s="80"/>
      <c r="D29" s="4">
        <v>1.55</v>
      </c>
      <c r="E29" s="70">
        <f t="shared" si="0"/>
        <v>0</v>
      </c>
    </row>
    <row r="30" spans="1:5" ht="15" customHeight="1">
      <c r="A30" s="3" t="s">
        <v>87</v>
      </c>
      <c r="B30" s="2" t="s">
        <v>86</v>
      </c>
      <c r="C30" s="80"/>
      <c r="D30" s="4">
        <v>1.55</v>
      </c>
      <c r="E30" s="70">
        <f t="shared" si="0"/>
        <v>0</v>
      </c>
    </row>
    <row r="31" spans="1:5" ht="15" customHeight="1">
      <c r="A31" s="3" t="s">
        <v>89</v>
      </c>
      <c r="B31" s="2" t="s">
        <v>88</v>
      </c>
      <c r="C31" s="80"/>
      <c r="D31" s="4">
        <v>3.5</v>
      </c>
      <c r="E31" s="70">
        <f t="shared" si="0"/>
        <v>0</v>
      </c>
    </row>
    <row r="32" spans="1:5" ht="15" customHeight="1">
      <c r="A32" s="3" t="s">
        <v>91</v>
      </c>
      <c r="B32" s="2" t="s">
        <v>90</v>
      </c>
      <c r="C32" s="80"/>
      <c r="D32" s="4">
        <v>3.5</v>
      </c>
      <c r="E32" s="70">
        <f t="shared" si="0"/>
        <v>0</v>
      </c>
    </row>
    <row r="33" spans="1:5" ht="15" customHeight="1">
      <c r="A33" s="3" t="s">
        <v>93</v>
      </c>
      <c r="B33" s="2" t="s">
        <v>92</v>
      </c>
      <c r="C33" s="80"/>
      <c r="D33" s="4">
        <v>1.55</v>
      </c>
      <c r="E33" s="70">
        <f t="shared" si="0"/>
        <v>0</v>
      </c>
    </row>
    <row r="34" spans="1:5" ht="15" customHeight="1">
      <c r="A34" s="3" t="s">
        <v>95</v>
      </c>
      <c r="B34" s="2" t="s">
        <v>94</v>
      </c>
      <c r="C34" s="80"/>
      <c r="D34" s="4">
        <v>1.55</v>
      </c>
      <c r="E34" s="70">
        <f t="shared" si="0"/>
        <v>0</v>
      </c>
    </row>
    <row r="35" spans="1:5" ht="15" customHeight="1">
      <c r="A35" s="285" t="s">
        <v>97</v>
      </c>
      <c r="B35" s="2" t="s">
        <v>96</v>
      </c>
      <c r="C35" s="82"/>
      <c r="D35" s="6">
        <v>4.9</v>
      </c>
      <c r="E35" s="70">
        <f t="shared" si="0"/>
        <v>0</v>
      </c>
    </row>
    <row r="36" spans="1:5" ht="15" customHeight="1">
      <c r="A36" s="285" t="s">
        <v>322</v>
      </c>
      <c r="B36" s="284" t="s">
        <v>323</v>
      </c>
      <c r="C36" s="82"/>
      <c r="D36" s="6">
        <v>7</v>
      </c>
      <c r="E36" s="70">
        <f t="shared" si="0"/>
        <v>0</v>
      </c>
    </row>
    <row r="37" spans="1:5" ht="15" customHeight="1">
      <c r="A37" s="3" t="s">
        <v>385</v>
      </c>
      <c r="B37" s="2" t="s">
        <v>386</v>
      </c>
      <c r="C37" s="80"/>
      <c r="D37" s="4">
        <v>12.75</v>
      </c>
      <c r="E37" s="70">
        <f t="shared" si="0"/>
        <v>0</v>
      </c>
    </row>
    <row r="38" spans="1:5" ht="14.25" customHeight="1">
      <c r="A38" s="3" t="s">
        <v>358</v>
      </c>
      <c r="B38" s="2" t="s">
        <v>359</v>
      </c>
      <c r="C38" s="80"/>
      <c r="D38" s="4">
        <v>14.85</v>
      </c>
      <c r="E38" s="70">
        <f t="shared" si="0"/>
        <v>0</v>
      </c>
    </row>
    <row r="39" spans="1:5" ht="15" customHeight="1">
      <c r="A39" s="3" t="s">
        <v>192</v>
      </c>
      <c r="B39" s="2" t="s">
        <v>78</v>
      </c>
      <c r="C39" s="80"/>
      <c r="D39" s="4">
        <v>6.8</v>
      </c>
      <c r="E39" s="70">
        <f aca="true" t="shared" si="1" ref="E39:E44">SUM(C39)*D39</f>
        <v>0</v>
      </c>
    </row>
    <row r="40" spans="1:5" ht="15" customHeight="1">
      <c r="A40" s="3" t="s">
        <v>337</v>
      </c>
      <c r="B40" s="295" t="s">
        <v>338</v>
      </c>
      <c r="C40" s="80"/>
      <c r="D40" s="4">
        <v>8.5</v>
      </c>
      <c r="E40" s="70">
        <f t="shared" si="1"/>
        <v>0</v>
      </c>
    </row>
    <row r="41" spans="1:5" ht="15" customHeight="1">
      <c r="A41" s="3" t="s">
        <v>360</v>
      </c>
      <c r="B41" s="295" t="s">
        <v>361</v>
      </c>
      <c r="C41" s="80"/>
      <c r="D41" s="4">
        <v>8.5</v>
      </c>
      <c r="E41" s="70">
        <f t="shared" si="1"/>
        <v>0</v>
      </c>
    </row>
    <row r="42" spans="1:5" ht="15" customHeight="1">
      <c r="A42" s="3" t="s">
        <v>362</v>
      </c>
      <c r="B42" s="295" t="s">
        <v>363</v>
      </c>
      <c r="C42" s="80"/>
      <c r="D42" s="4">
        <v>8.5</v>
      </c>
      <c r="E42" s="70">
        <f t="shared" si="1"/>
        <v>0</v>
      </c>
    </row>
    <row r="43" spans="1:5" ht="15" customHeight="1">
      <c r="A43" s="3" t="s">
        <v>364</v>
      </c>
      <c r="B43" s="52" t="s">
        <v>365</v>
      </c>
      <c r="C43" s="80"/>
      <c r="D43" s="4">
        <v>8.5</v>
      </c>
      <c r="E43" s="70">
        <f t="shared" si="1"/>
        <v>0</v>
      </c>
    </row>
    <row r="44" spans="1:5" ht="15" customHeight="1">
      <c r="A44" s="285" t="s">
        <v>366</v>
      </c>
      <c r="B44" s="284" t="s">
        <v>367</v>
      </c>
      <c r="C44" s="80"/>
      <c r="D44" s="4">
        <v>3.2</v>
      </c>
      <c r="E44" s="70">
        <f t="shared" si="1"/>
        <v>0</v>
      </c>
    </row>
    <row r="45" spans="1:5" ht="15" customHeight="1" thickBot="1">
      <c r="A45" s="40"/>
      <c r="B45" s="48"/>
      <c r="C45" s="209"/>
      <c r="D45" s="4"/>
      <c r="E45" s="70"/>
    </row>
    <row r="46" spans="1:5" ht="15" customHeight="1" thickBot="1">
      <c r="A46" s="25"/>
      <c r="B46" s="26"/>
      <c r="C46" s="210" t="s">
        <v>157</v>
      </c>
      <c r="D46" s="54"/>
      <c r="E46" s="83">
        <f>SUM(E22:E44)</f>
        <v>0</v>
      </c>
    </row>
    <row r="47" spans="1:5" ht="15" customHeight="1">
      <c r="A47" s="25"/>
      <c r="B47" s="26"/>
      <c r="C47" s="211" t="s">
        <v>155</v>
      </c>
      <c r="D47" s="56"/>
      <c r="E47" s="125">
        <f>SUM(E19+E46)</f>
        <v>0</v>
      </c>
    </row>
    <row r="48" ht="15" customHeight="1">
      <c r="E48" s="71"/>
    </row>
    <row r="49" ht="16.5" customHeight="1">
      <c r="E49" s="71"/>
    </row>
    <row r="50" ht="22.5" customHeight="1">
      <c r="E50" s="71"/>
    </row>
  </sheetData>
  <sheetProtection/>
  <printOptions/>
  <pageMargins left="0.75" right="0.75" top="0.5" bottom="0.5" header="0.5" footer="0.5"/>
  <pageSetup fitToHeight="1" fitToWidth="1" horizontalDpi="600" verticalDpi="600" orientation="portrait" scale="85" r:id="rId1"/>
  <headerFooter alignWithMargins="0">
    <oddHeader>&amp;R863-683-8224</oddHeader>
    <oddFooter>&amp;LENG PG.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zoomScalePageLayoutView="0" workbookViewId="0" topLeftCell="A6">
      <selection activeCell="K37" sqref="K37"/>
    </sheetView>
  </sheetViews>
  <sheetFormatPr defaultColWidth="9.140625" defaultRowHeight="12.75"/>
  <cols>
    <col min="1" max="1" width="19.140625" style="0" customWidth="1"/>
    <col min="2" max="2" width="10.57421875" style="0" customWidth="1"/>
    <col min="3" max="3" width="10.8515625" style="63" customWidth="1"/>
    <col min="4" max="4" width="14.57421875" style="0" customWidth="1"/>
    <col min="5" max="5" width="14.421875" style="0" customWidth="1"/>
    <col min="6" max="6" width="23.8515625" style="0" customWidth="1"/>
  </cols>
  <sheetData>
    <row r="1" spans="1:6" ht="15.75" thickBot="1">
      <c r="A1" s="17" t="s">
        <v>146</v>
      </c>
      <c r="B1" s="17"/>
      <c r="C1" s="5"/>
      <c r="D1" s="5"/>
      <c r="E1" s="5"/>
      <c r="F1" s="5"/>
    </row>
    <row r="2" spans="1:6" ht="17.25" thickBot="1" thickTop="1">
      <c r="A2" s="22" t="s">
        <v>98</v>
      </c>
      <c r="B2" s="23"/>
      <c r="C2" s="99"/>
      <c r="D2" s="14"/>
      <c r="E2" s="14"/>
      <c r="F2" s="19"/>
    </row>
    <row r="3" spans="1:6" ht="14.25" thickBot="1" thickTop="1">
      <c r="A3" s="313" t="s">
        <v>2</v>
      </c>
      <c r="B3" s="324"/>
      <c r="C3" s="318" t="s">
        <v>1</v>
      </c>
      <c r="D3" s="318" t="s">
        <v>3</v>
      </c>
      <c r="E3" s="318" t="s">
        <v>4</v>
      </c>
      <c r="F3" s="318" t="s">
        <v>5</v>
      </c>
    </row>
    <row r="4" spans="1:6" ht="15" customHeight="1" thickTop="1">
      <c r="A4" s="133" t="s">
        <v>100</v>
      </c>
      <c r="B4" s="101"/>
      <c r="C4" s="20" t="s">
        <v>99</v>
      </c>
      <c r="D4" s="79"/>
      <c r="E4" s="8">
        <v>0.56</v>
      </c>
      <c r="F4" s="70">
        <f aca="true" t="shared" si="0" ref="F4:F11">SUM(D4)*E4</f>
        <v>0</v>
      </c>
    </row>
    <row r="5" spans="1:6" ht="15" customHeight="1">
      <c r="A5" s="94" t="s">
        <v>102</v>
      </c>
      <c r="B5" s="96"/>
      <c r="C5" s="2" t="s">
        <v>101</v>
      </c>
      <c r="D5" s="80"/>
      <c r="E5" s="4">
        <v>0.56</v>
      </c>
      <c r="F5" s="70">
        <f t="shared" si="0"/>
        <v>0</v>
      </c>
    </row>
    <row r="6" spans="1:6" ht="15" customHeight="1">
      <c r="A6" s="94" t="s">
        <v>104</v>
      </c>
      <c r="B6" s="96"/>
      <c r="C6" s="2" t="s">
        <v>103</v>
      </c>
      <c r="D6" s="80"/>
      <c r="E6" s="4">
        <v>0.56</v>
      </c>
      <c r="F6" s="70">
        <f t="shared" si="0"/>
        <v>0</v>
      </c>
    </row>
    <row r="7" spans="1:6" ht="15" customHeight="1">
      <c r="A7" s="94" t="s">
        <v>106</v>
      </c>
      <c r="B7" s="96"/>
      <c r="C7" s="2" t="s">
        <v>105</v>
      </c>
      <c r="D7" s="80"/>
      <c r="E7" s="4">
        <v>0.56</v>
      </c>
      <c r="F7" s="70">
        <f t="shared" si="0"/>
        <v>0</v>
      </c>
    </row>
    <row r="8" spans="1:6" ht="15" customHeight="1">
      <c r="A8" s="94" t="s">
        <v>108</v>
      </c>
      <c r="B8" s="96"/>
      <c r="C8" s="2" t="s">
        <v>107</v>
      </c>
      <c r="D8" s="80"/>
      <c r="E8" s="4">
        <v>0.56</v>
      </c>
      <c r="F8" s="70">
        <f t="shared" si="0"/>
        <v>0</v>
      </c>
    </row>
    <row r="9" spans="1:6" ht="15" customHeight="1">
      <c r="A9" s="94" t="s">
        <v>110</v>
      </c>
      <c r="B9" s="96"/>
      <c r="C9" s="2" t="s">
        <v>109</v>
      </c>
      <c r="D9" s="80"/>
      <c r="E9" s="4">
        <v>0.56</v>
      </c>
      <c r="F9" s="70">
        <f t="shared" si="0"/>
        <v>0</v>
      </c>
    </row>
    <row r="10" spans="1:6" ht="15" customHeight="1">
      <c r="A10" s="94" t="s">
        <v>112</v>
      </c>
      <c r="B10" s="96"/>
      <c r="C10" s="2" t="s">
        <v>111</v>
      </c>
      <c r="D10" s="80"/>
      <c r="E10" s="4">
        <v>0.56</v>
      </c>
      <c r="F10" s="70">
        <f t="shared" si="0"/>
        <v>0</v>
      </c>
    </row>
    <row r="11" spans="1:6" ht="15" customHeight="1">
      <c r="A11" s="94" t="s">
        <v>114</v>
      </c>
      <c r="B11" s="96"/>
      <c r="C11" s="2" t="s">
        <v>113</v>
      </c>
      <c r="D11" s="80"/>
      <c r="E11" s="4">
        <v>0.56</v>
      </c>
      <c r="F11" s="70">
        <f t="shared" si="0"/>
        <v>0</v>
      </c>
    </row>
    <row r="12" spans="1:6" ht="15" customHeight="1">
      <c r="A12" s="95" t="s">
        <v>116</v>
      </c>
      <c r="B12" s="97"/>
      <c r="C12" s="21" t="s">
        <v>115</v>
      </c>
      <c r="D12" s="82"/>
      <c r="E12" s="6">
        <v>0.56</v>
      </c>
      <c r="F12" s="70">
        <f>SUM(D12)*E12</f>
        <v>0</v>
      </c>
    </row>
    <row r="13" spans="1:6" ht="15" customHeight="1">
      <c r="A13" s="297" t="s">
        <v>339</v>
      </c>
      <c r="B13" s="298"/>
      <c r="C13" s="293" t="s">
        <v>340</v>
      </c>
      <c r="D13" s="299"/>
      <c r="E13" s="300">
        <v>3</v>
      </c>
      <c r="F13" s="301">
        <f>SUM(D13)*E13</f>
        <v>0</v>
      </c>
    </row>
    <row r="14" spans="1:6" ht="15" customHeight="1">
      <c r="A14" s="297" t="s">
        <v>341</v>
      </c>
      <c r="B14" s="298"/>
      <c r="C14" s="293" t="s">
        <v>342</v>
      </c>
      <c r="D14" s="299"/>
      <c r="E14" s="300">
        <v>3</v>
      </c>
      <c r="F14" s="301">
        <f>SUM(D14)*E14</f>
        <v>0</v>
      </c>
    </row>
    <row r="15" spans="1:6" ht="15" customHeight="1">
      <c r="A15" s="297" t="s">
        <v>343</v>
      </c>
      <c r="B15" s="298"/>
      <c r="C15" s="293" t="s">
        <v>344</v>
      </c>
      <c r="D15" s="299"/>
      <c r="E15" s="300">
        <v>3</v>
      </c>
      <c r="F15" s="301">
        <f>SUM(D15)*E15</f>
        <v>0</v>
      </c>
    </row>
    <row r="16" spans="1:6" ht="15" customHeight="1" thickBot="1">
      <c r="A16" s="297" t="s">
        <v>345</v>
      </c>
      <c r="B16" s="298"/>
      <c r="C16" s="293" t="s">
        <v>346</v>
      </c>
      <c r="D16" s="299"/>
      <c r="E16" s="300">
        <v>3</v>
      </c>
      <c r="F16" s="301">
        <f>SUM(D16)*E16</f>
        <v>0</v>
      </c>
    </row>
    <row r="17" spans="1:6" ht="15" customHeight="1" thickBot="1" thickTop="1">
      <c r="A17" s="18" t="s">
        <v>117</v>
      </c>
      <c r="B17" s="31"/>
      <c r="C17" s="100"/>
      <c r="D17" s="127" t="s">
        <v>486</v>
      </c>
      <c r="E17" s="267"/>
      <c r="F17" s="126">
        <f>SUM(F4:F16)</f>
        <v>0</v>
      </c>
    </row>
    <row r="18" spans="1:6" ht="15" customHeight="1" thickBot="1" thickTop="1">
      <c r="A18" s="313" t="s">
        <v>2</v>
      </c>
      <c r="B18" s="324"/>
      <c r="C18" s="318" t="s">
        <v>1</v>
      </c>
      <c r="D18" s="319"/>
      <c r="E18" s="320" t="s">
        <v>4</v>
      </c>
      <c r="F18" s="321" t="s">
        <v>5</v>
      </c>
    </row>
    <row r="19" spans="1:6" ht="15" customHeight="1" thickTop="1">
      <c r="A19" s="133" t="s">
        <v>100</v>
      </c>
      <c r="B19" s="101"/>
      <c r="C19" s="20" t="s">
        <v>118</v>
      </c>
      <c r="D19" s="73"/>
      <c r="E19" s="8">
        <v>0.4</v>
      </c>
      <c r="F19" s="70">
        <f aca="true" t="shared" si="1" ref="F19:F27">SUM(D19)*E19</f>
        <v>0</v>
      </c>
    </row>
    <row r="20" spans="1:6" ht="15" customHeight="1">
      <c r="A20" s="94" t="s">
        <v>102</v>
      </c>
      <c r="B20" s="96"/>
      <c r="C20" s="2" t="s">
        <v>119</v>
      </c>
      <c r="D20" s="74"/>
      <c r="E20" s="4">
        <v>0.4</v>
      </c>
      <c r="F20" s="70">
        <f t="shared" si="1"/>
        <v>0</v>
      </c>
    </row>
    <row r="21" spans="1:6" ht="15" customHeight="1">
      <c r="A21" s="94" t="s">
        <v>104</v>
      </c>
      <c r="B21" s="96"/>
      <c r="C21" s="2" t="s">
        <v>120</v>
      </c>
      <c r="D21" s="74"/>
      <c r="E21" s="4">
        <v>0.4</v>
      </c>
      <c r="F21" s="70">
        <f t="shared" si="1"/>
        <v>0</v>
      </c>
    </row>
    <row r="22" spans="1:6" ht="15" customHeight="1">
      <c r="A22" s="94" t="s">
        <v>106</v>
      </c>
      <c r="B22" s="96"/>
      <c r="C22" s="2" t="s">
        <v>121</v>
      </c>
      <c r="D22" s="74"/>
      <c r="E22" s="4">
        <v>0.4</v>
      </c>
      <c r="F22" s="70">
        <f t="shared" si="1"/>
        <v>0</v>
      </c>
    </row>
    <row r="23" spans="1:6" ht="15" customHeight="1">
      <c r="A23" s="94" t="s">
        <v>108</v>
      </c>
      <c r="B23" s="96"/>
      <c r="C23" s="2" t="s">
        <v>122</v>
      </c>
      <c r="D23" s="74"/>
      <c r="E23" s="4">
        <v>0.4</v>
      </c>
      <c r="F23" s="70">
        <f t="shared" si="1"/>
        <v>0</v>
      </c>
    </row>
    <row r="24" spans="1:6" ht="12.75">
      <c r="A24" s="94" t="s">
        <v>110</v>
      </c>
      <c r="B24" s="96"/>
      <c r="C24" s="2" t="s">
        <v>123</v>
      </c>
      <c r="D24" s="74"/>
      <c r="E24" s="4">
        <v>0.4</v>
      </c>
      <c r="F24" s="70">
        <f t="shared" si="1"/>
        <v>0</v>
      </c>
    </row>
    <row r="25" spans="1:6" ht="12.75">
      <c r="A25" s="95" t="s">
        <v>112</v>
      </c>
      <c r="B25" s="96"/>
      <c r="C25" s="21" t="s">
        <v>124</v>
      </c>
      <c r="D25" s="75"/>
      <c r="E25" s="6">
        <v>0.4</v>
      </c>
      <c r="F25" s="70">
        <f t="shared" si="1"/>
        <v>0</v>
      </c>
    </row>
    <row r="26" spans="1:6" ht="12.75">
      <c r="A26" s="94" t="s">
        <v>114</v>
      </c>
      <c r="B26" s="101"/>
      <c r="C26" s="2" t="s">
        <v>174</v>
      </c>
      <c r="D26" s="74"/>
      <c r="E26" s="4">
        <v>0.4</v>
      </c>
      <c r="F26" s="70">
        <f t="shared" si="1"/>
        <v>0</v>
      </c>
    </row>
    <row r="27" spans="1:6" ht="15" customHeight="1" thickBot="1">
      <c r="A27" s="95" t="s">
        <v>116</v>
      </c>
      <c r="B27" s="98"/>
      <c r="C27" s="21" t="s">
        <v>175</v>
      </c>
      <c r="D27" s="75"/>
      <c r="E27" s="6">
        <v>0.4</v>
      </c>
      <c r="F27" s="70">
        <f t="shared" si="1"/>
        <v>0</v>
      </c>
    </row>
    <row r="28" spans="1:6" ht="15" customHeight="1" thickBot="1" thickTop="1">
      <c r="A28" s="18" t="s">
        <v>125</v>
      </c>
      <c r="B28" s="31"/>
      <c r="C28" s="100"/>
      <c r="D28" s="76" t="s">
        <v>493</v>
      </c>
      <c r="E28" s="267"/>
      <c r="F28" s="126">
        <f>SUM(F19:F27)</f>
        <v>0</v>
      </c>
    </row>
    <row r="29" spans="1:6" ht="15" customHeight="1" thickBot="1" thickTop="1">
      <c r="A29" s="318" t="s">
        <v>2</v>
      </c>
      <c r="B29" s="318" t="s">
        <v>166</v>
      </c>
      <c r="C29" s="318" t="s">
        <v>1</v>
      </c>
      <c r="D29" s="319" t="s">
        <v>3</v>
      </c>
      <c r="E29" s="320" t="s">
        <v>4</v>
      </c>
      <c r="F29" s="321" t="s">
        <v>5</v>
      </c>
    </row>
    <row r="30" spans="1:6" ht="15" customHeight="1" thickBot="1" thickTop="1">
      <c r="A30" s="138" t="s">
        <v>186</v>
      </c>
      <c r="B30" s="33"/>
      <c r="C30" s="99"/>
      <c r="D30" s="33"/>
      <c r="E30" s="33"/>
      <c r="F30" s="86"/>
    </row>
    <row r="31" spans="1:6" ht="15" customHeight="1" thickTop="1">
      <c r="A31" s="92" t="s">
        <v>168</v>
      </c>
      <c r="B31" s="93" t="s">
        <v>56</v>
      </c>
      <c r="C31" s="20" t="s">
        <v>126</v>
      </c>
      <c r="D31" s="79"/>
      <c r="E31" s="8">
        <v>3.8</v>
      </c>
      <c r="F31" s="70">
        <f aca="true" t="shared" si="2" ref="F31:F49">SUM(D31)*E31</f>
        <v>0</v>
      </c>
    </row>
    <row r="32" spans="1:6" ht="15" customHeight="1">
      <c r="A32" s="84" t="s">
        <v>165</v>
      </c>
      <c r="B32" s="74" t="s">
        <v>56</v>
      </c>
      <c r="C32" s="2" t="s">
        <v>126</v>
      </c>
      <c r="D32" s="80"/>
      <c r="E32" s="8">
        <v>3.8</v>
      </c>
      <c r="F32" s="70">
        <f t="shared" si="2"/>
        <v>0</v>
      </c>
    </row>
    <row r="33" spans="1:6" ht="15" customHeight="1">
      <c r="A33" s="84" t="s">
        <v>273</v>
      </c>
      <c r="B33" s="74" t="s">
        <v>56</v>
      </c>
      <c r="C33" s="2" t="s">
        <v>126</v>
      </c>
      <c r="D33" s="80"/>
      <c r="E33" s="8">
        <v>3.8</v>
      </c>
      <c r="F33" s="70">
        <f t="shared" si="2"/>
        <v>0</v>
      </c>
    </row>
    <row r="34" spans="1:6" ht="15" customHeight="1">
      <c r="A34" s="84" t="s">
        <v>274</v>
      </c>
      <c r="B34" s="74" t="s">
        <v>56</v>
      </c>
      <c r="C34" s="2" t="s">
        <v>126</v>
      </c>
      <c r="D34" s="80"/>
      <c r="E34" s="8">
        <v>3.8</v>
      </c>
      <c r="F34" s="70">
        <f t="shared" si="2"/>
        <v>0</v>
      </c>
    </row>
    <row r="35" spans="1:6" ht="15" customHeight="1">
      <c r="A35" s="84" t="s">
        <v>274</v>
      </c>
      <c r="B35" s="74"/>
      <c r="C35" s="2" t="s">
        <v>126</v>
      </c>
      <c r="D35" s="80"/>
      <c r="E35" s="8">
        <v>3.8</v>
      </c>
      <c r="F35" s="70">
        <f t="shared" si="2"/>
        <v>0</v>
      </c>
    </row>
    <row r="36" spans="1:6" ht="15" customHeight="1">
      <c r="A36" s="84" t="s">
        <v>274</v>
      </c>
      <c r="B36" s="74" t="s">
        <v>56</v>
      </c>
      <c r="C36" s="2" t="s">
        <v>126</v>
      </c>
      <c r="D36" s="80"/>
      <c r="E36" s="8">
        <v>3.8</v>
      </c>
      <c r="F36" s="70">
        <f t="shared" si="2"/>
        <v>0</v>
      </c>
    </row>
    <row r="37" spans="1:6" ht="15" customHeight="1">
      <c r="A37" s="84" t="s">
        <v>274</v>
      </c>
      <c r="B37" s="74"/>
      <c r="C37" s="2" t="s">
        <v>126</v>
      </c>
      <c r="D37" s="80"/>
      <c r="E37" s="8">
        <v>3.8</v>
      </c>
      <c r="F37" s="70">
        <f t="shared" si="2"/>
        <v>0</v>
      </c>
    </row>
    <row r="38" spans="1:6" ht="15" customHeight="1">
      <c r="A38" s="84" t="s">
        <v>165</v>
      </c>
      <c r="B38" s="74"/>
      <c r="C38" s="2" t="s">
        <v>126</v>
      </c>
      <c r="D38" s="80"/>
      <c r="E38" s="8">
        <v>3.8</v>
      </c>
      <c r="F38" s="70">
        <f t="shared" si="2"/>
        <v>0</v>
      </c>
    </row>
    <row r="39" spans="1:6" ht="15" customHeight="1">
      <c r="A39" s="84" t="s">
        <v>170</v>
      </c>
      <c r="B39" s="74"/>
      <c r="C39" s="2" t="s">
        <v>126</v>
      </c>
      <c r="D39" s="80"/>
      <c r="E39" s="8">
        <v>3.8</v>
      </c>
      <c r="F39" s="70">
        <f t="shared" si="2"/>
        <v>0</v>
      </c>
    </row>
    <row r="40" spans="1:6" ht="15" customHeight="1">
      <c r="A40" s="84" t="s">
        <v>169</v>
      </c>
      <c r="B40" s="74"/>
      <c r="C40" s="2" t="s">
        <v>126</v>
      </c>
      <c r="D40" s="80"/>
      <c r="E40" s="8">
        <v>3.8</v>
      </c>
      <c r="F40" s="70">
        <f t="shared" si="2"/>
        <v>0</v>
      </c>
    </row>
    <row r="41" spans="1:6" ht="15" customHeight="1">
      <c r="A41" s="84" t="s">
        <v>165</v>
      </c>
      <c r="B41" s="74"/>
      <c r="C41" s="2" t="s">
        <v>126</v>
      </c>
      <c r="D41" s="80"/>
      <c r="E41" s="8">
        <v>3.8</v>
      </c>
      <c r="F41" s="70">
        <f t="shared" si="2"/>
        <v>0</v>
      </c>
    </row>
    <row r="42" spans="1:6" ht="15" customHeight="1">
      <c r="A42" s="84" t="s">
        <v>165</v>
      </c>
      <c r="B42" s="74"/>
      <c r="C42" s="2" t="s">
        <v>126</v>
      </c>
      <c r="D42" s="80"/>
      <c r="E42" s="8">
        <v>3.8</v>
      </c>
      <c r="F42" s="70">
        <f t="shared" si="2"/>
        <v>0</v>
      </c>
    </row>
    <row r="43" spans="1:6" ht="15" customHeight="1">
      <c r="A43" s="84" t="s">
        <v>165</v>
      </c>
      <c r="B43" s="74"/>
      <c r="C43" s="2" t="s">
        <v>126</v>
      </c>
      <c r="D43" s="80"/>
      <c r="E43" s="8">
        <v>3.8</v>
      </c>
      <c r="F43" s="70">
        <f t="shared" si="2"/>
        <v>0</v>
      </c>
    </row>
    <row r="44" spans="1:6" ht="15" customHeight="1">
      <c r="A44" s="84" t="s">
        <v>165</v>
      </c>
      <c r="B44" s="74"/>
      <c r="C44" s="2" t="s">
        <v>126</v>
      </c>
      <c r="D44" s="80"/>
      <c r="E44" s="8">
        <v>3.8</v>
      </c>
      <c r="F44" s="70">
        <f t="shared" si="2"/>
        <v>0</v>
      </c>
    </row>
    <row r="45" spans="1:6" ht="15" customHeight="1">
      <c r="A45" s="84" t="s">
        <v>165</v>
      </c>
      <c r="B45" s="74"/>
      <c r="C45" s="2" t="s">
        <v>126</v>
      </c>
      <c r="D45" s="80"/>
      <c r="E45" s="8">
        <v>3.8</v>
      </c>
      <c r="F45" s="70">
        <f t="shared" si="2"/>
        <v>0</v>
      </c>
    </row>
    <row r="46" spans="1:6" ht="15" customHeight="1">
      <c r="A46" s="85" t="s">
        <v>274</v>
      </c>
      <c r="B46" s="74"/>
      <c r="C46" s="2" t="s">
        <v>126</v>
      </c>
      <c r="D46" s="80"/>
      <c r="E46" s="8">
        <v>3.8</v>
      </c>
      <c r="F46" s="70">
        <f t="shared" si="2"/>
        <v>0</v>
      </c>
    </row>
    <row r="47" spans="1:6" ht="15" customHeight="1">
      <c r="A47" s="85" t="s">
        <v>374</v>
      </c>
      <c r="B47" s="74"/>
      <c r="C47" s="284" t="s">
        <v>335</v>
      </c>
      <c r="D47" s="80"/>
      <c r="E47" s="4">
        <v>13.25</v>
      </c>
      <c r="F47" s="70">
        <f t="shared" si="2"/>
        <v>0</v>
      </c>
    </row>
    <row r="48" spans="1:6" ht="15" customHeight="1">
      <c r="A48" s="85" t="s">
        <v>374</v>
      </c>
      <c r="B48" s="74"/>
      <c r="C48" s="284" t="s">
        <v>335</v>
      </c>
      <c r="D48" s="80"/>
      <c r="E48" s="4">
        <v>13.25</v>
      </c>
      <c r="F48" s="70">
        <f t="shared" si="2"/>
        <v>0</v>
      </c>
    </row>
    <row r="49" spans="1:6" ht="15" customHeight="1" thickBot="1">
      <c r="A49" s="292" t="s">
        <v>374</v>
      </c>
      <c r="B49" s="74"/>
      <c r="C49" s="284" t="s">
        <v>335</v>
      </c>
      <c r="D49" s="82"/>
      <c r="E49" s="4">
        <v>13.25</v>
      </c>
      <c r="F49" s="70">
        <f t="shared" si="2"/>
        <v>0</v>
      </c>
    </row>
    <row r="50" spans="1:6" ht="14.25" customHeight="1" thickBot="1">
      <c r="A50" s="40"/>
      <c r="B50" s="40"/>
      <c r="C50" s="48"/>
      <c r="D50" s="432" t="s">
        <v>481</v>
      </c>
      <c r="E50" s="430"/>
      <c r="F50" s="123">
        <f>SUM(F31:F49)</f>
        <v>0</v>
      </c>
    </row>
    <row r="51" spans="4:6" ht="18.75" thickBot="1">
      <c r="D51" s="431" t="s">
        <v>482</v>
      </c>
      <c r="E51" s="213"/>
      <c r="F51" s="125">
        <f>SUM(F17+F28+F50)</f>
        <v>0</v>
      </c>
    </row>
  </sheetData>
  <sheetProtection formatRows="0"/>
  <printOptions/>
  <pageMargins left="0.75" right="0.75" top="0.5" bottom="0.5" header="0.5" footer="0.5"/>
  <pageSetup fitToHeight="1" fitToWidth="1" horizontalDpi="600" verticalDpi="600" orientation="portrait" scale="97" r:id="rId1"/>
  <headerFooter alignWithMargins="0">
    <oddHeader>&amp;R863-683-8224
</oddHeader>
    <oddFooter>&amp;LENG PG.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="75" zoomScaleNormal="75" zoomScalePageLayoutView="0" workbookViewId="0" topLeftCell="A52">
      <selection activeCell="H57" sqref="H57"/>
    </sheetView>
  </sheetViews>
  <sheetFormatPr defaultColWidth="9.140625" defaultRowHeight="12.75"/>
  <cols>
    <col min="1" max="1" width="39.8515625" style="0" customWidth="1"/>
    <col min="2" max="2" width="10.8515625" style="0" customWidth="1"/>
    <col min="3" max="3" width="14.8515625" style="0" customWidth="1"/>
    <col min="4" max="4" width="11.57421875" style="0" customWidth="1"/>
    <col min="5" max="5" width="14.140625" style="0" customWidth="1"/>
    <col min="6" max="6" width="11.57421875" style="0" customWidth="1"/>
  </cols>
  <sheetData>
    <row r="1" spans="1:6" ht="14.25" customHeight="1" thickBot="1">
      <c r="A1" s="17" t="s">
        <v>146</v>
      </c>
      <c r="B1" s="17"/>
      <c r="C1" s="5"/>
      <c r="D1" s="5"/>
      <c r="E1" s="5"/>
      <c r="F1" s="5"/>
    </row>
    <row r="2" spans="1:6" ht="15" customHeight="1" thickBot="1" thickTop="1">
      <c r="A2" s="18" t="s">
        <v>127</v>
      </c>
      <c r="B2" s="31"/>
      <c r="C2" s="15"/>
      <c r="D2" s="15"/>
      <c r="E2" s="15"/>
      <c r="F2" s="16"/>
    </row>
    <row r="3" spans="1:6" ht="13.5" customHeight="1" thickBot="1" thickTop="1">
      <c r="A3" s="313" t="s">
        <v>2</v>
      </c>
      <c r="B3" s="322"/>
      <c r="C3" s="314" t="s">
        <v>1</v>
      </c>
      <c r="D3" s="314" t="s">
        <v>3</v>
      </c>
      <c r="E3" s="314" t="s">
        <v>4</v>
      </c>
      <c r="F3" s="323" t="s">
        <v>5</v>
      </c>
    </row>
    <row r="4" spans="1:6" ht="15" customHeight="1" thickTop="1">
      <c r="A4" s="103" t="s">
        <v>469</v>
      </c>
      <c r="B4" s="106"/>
      <c r="C4" s="2" t="s">
        <v>387</v>
      </c>
      <c r="D4" s="80"/>
      <c r="E4" s="4">
        <v>12.15</v>
      </c>
      <c r="F4" s="70">
        <f>SUM(D4)*E4</f>
        <v>0</v>
      </c>
    </row>
    <row r="5" spans="1:6" ht="15" customHeight="1">
      <c r="A5" s="103" t="s">
        <v>474</v>
      </c>
      <c r="B5" s="101"/>
      <c r="C5" s="2" t="s">
        <v>473</v>
      </c>
      <c r="D5" s="80"/>
      <c r="E5" s="4">
        <v>27.5</v>
      </c>
      <c r="F5" s="70">
        <f>SUM(D5)*E5</f>
        <v>0</v>
      </c>
    </row>
    <row r="6" spans="1:6" ht="15" customHeight="1">
      <c r="A6" s="103" t="s">
        <v>470</v>
      </c>
      <c r="B6" s="96"/>
      <c r="C6" s="2" t="s">
        <v>388</v>
      </c>
      <c r="D6" s="80"/>
      <c r="E6" s="4">
        <v>9.55</v>
      </c>
      <c r="F6" s="70">
        <f>SUM(D6)*E6</f>
        <v>0</v>
      </c>
    </row>
    <row r="7" spans="1:6" ht="15" customHeight="1">
      <c r="A7" s="103" t="s">
        <v>471</v>
      </c>
      <c r="B7" s="96"/>
      <c r="C7" s="2" t="s">
        <v>389</v>
      </c>
      <c r="D7" s="80"/>
      <c r="E7" s="4">
        <v>8.75</v>
      </c>
      <c r="F7" s="70">
        <f>SUM(D7)*E7</f>
        <v>0</v>
      </c>
    </row>
    <row r="8" spans="1:6" ht="15" customHeight="1">
      <c r="A8" s="103" t="s">
        <v>456</v>
      </c>
      <c r="B8" s="96"/>
      <c r="C8" s="2" t="s">
        <v>390</v>
      </c>
      <c r="D8" s="80"/>
      <c r="E8" s="4">
        <v>9.55</v>
      </c>
      <c r="F8" s="70">
        <f aca="true" t="shared" si="0" ref="F8:F24">SUM(D8)*E8</f>
        <v>0</v>
      </c>
    </row>
    <row r="9" spans="1:6" ht="15" customHeight="1">
      <c r="A9" s="105" t="s">
        <v>159</v>
      </c>
      <c r="B9" s="97"/>
      <c r="C9" s="2" t="s">
        <v>391</v>
      </c>
      <c r="D9" s="80"/>
      <c r="E9" s="4">
        <v>9</v>
      </c>
      <c r="F9" s="70">
        <f t="shared" si="0"/>
        <v>0</v>
      </c>
    </row>
    <row r="10" spans="1:6" ht="15" customHeight="1">
      <c r="A10" s="296" t="s">
        <v>472</v>
      </c>
      <c r="B10" s="96"/>
      <c r="C10" s="284" t="s">
        <v>392</v>
      </c>
      <c r="D10" s="80"/>
      <c r="E10" s="4">
        <v>10.35</v>
      </c>
      <c r="F10" s="167">
        <f t="shared" si="0"/>
        <v>0</v>
      </c>
    </row>
    <row r="11" spans="1:6" ht="15" customHeight="1">
      <c r="A11" s="102" t="s">
        <v>17</v>
      </c>
      <c r="B11" s="101"/>
      <c r="C11" s="2" t="s">
        <v>393</v>
      </c>
      <c r="D11" s="80"/>
      <c r="E11" s="4">
        <v>2.15</v>
      </c>
      <c r="F11" s="70">
        <f t="shared" si="0"/>
        <v>0</v>
      </c>
    </row>
    <row r="12" spans="1:6" ht="15" customHeight="1">
      <c r="A12" s="103" t="s">
        <v>24</v>
      </c>
      <c r="B12" s="96"/>
      <c r="C12" s="2" t="s">
        <v>394</v>
      </c>
      <c r="D12" s="80"/>
      <c r="E12" s="4">
        <v>0.8</v>
      </c>
      <c r="F12" s="70">
        <f t="shared" si="0"/>
        <v>0</v>
      </c>
    </row>
    <row r="13" spans="1:6" ht="15" customHeight="1">
      <c r="A13" s="103" t="s">
        <v>26</v>
      </c>
      <c r="B13" s="96"/>
      <c r="C13" s="2" t="s">
        <v>395</v>
      </c>
      <c r="D13" s="80"/>
      <c r="E13" s="4">
        <v>1</v>
      </c>
      <c r="F13" s="70">
        <f t="shared" si="0"/>
        <v>0</v>
      </c>
    </row>
    <row r="14" spans="1:6" ht="15" customHeight="1">
      <c r="A14" s="103" t="s">
        <v>28</v>
      </c>
      <c r="B14" s="96"/>
      <c r="C14" s="2" t="s">
        <v>396</v>
      </c>
      <c r="D14" s="80"/>
      <c r="E14" s="4">
        <v>1</v>
      </c>
      <c r="F14" s="70">
        <f t="shared" si="0"/>
        <v>0</v>
      </c>
    </row>
    <row r="15" spans="1:6" ht="15" customHeight="1">
      <c r="A15" s="103" t="s">
        <v>30</v>
      </c>
      <c r="B15" s="96"/>
      <c r="C15" s="2" t="s">
        <v>397</v>
      </c>
      <c r="D15" s="80"/>
      <c r="E15" s="4">
        <v>3.4</v>
      </c>
      <c r="F15" s="70">
        <f t="shared" si="0"/>
        <v>0</v>
      </c>
    </row>
    <row r="16" spans="1:6" ht="15" customHeight="1">
      <c r="A16" s="103" t="s">
        <v>232</v>
      </c>
      <c r="B16" s="96"/>
      <c r="C16" s="2" t="s">
        <v>398</v>
      </c>
      <c r="D16" s="80"/>
      <c r="E16" s="4">
        <v>0.82</v>
      </c>
      <c r="F16" s="70">
        <f t="shared" si="0"/>
        <v>0</v>
      </c>
    </row>
    <row r="17" spans="1:6" ht="15" customHeight="1">
      <c r="A17" s="103" t="s">
        <v>33</v>
      </c>
      <c r="B17" s="96"/>
      <c r="C17" s="2" t="s">
        <v>399</v>
      </c>
      <c r="D17" s="80"/>
      <c r="E17" s="4">
        <v>0.42</v>
      </c>
      <c r="F17" s="70">
        <f t="shared" si="0"/>
        <v>0</v>
      </c>
    </row>
    <row r="18" spans="1:6" ht="15" customHeight="1">
      <c r="A18" s="103" t="s">
        <v>204</v>
      </c>
      <c r="B18" s="96"/>
      <c r="C18" s="2" t="s">
        <v>406</v>
      </c>
      <c r="D18" s="80"/>
      <c r="E18" s="4">
        <v>0.32</v>
      </c>
      <c r="F18" s="70">
        <f t="shared" si="0"/>
        <v>0</v>
      </c>
    </row>
    <row r="19" spans="1:6" ht="15" customHeight="1">
      <c r="A19" s="103" t="s">
        <v>19</v>
      </c>
      <c r="B19" s="96"/>
      <c r="C19" s="2" t="s">
        <v>400</v>
      </c>
      <c r="D19" s="80"/>
      <c r="E19" s="4">
        <v>2.2</v>
      </c>
      <c r="F19" s="70">
        <f t="shared" si="0"/>
        <v>0</v>
      </c>
    </row>
    <row r="20" spans="1:6" ht="15" customHeight="1">
      <c r="A20" s="103" t="s">
        <v>233</v>
      </c>
      <c r="B20" s="96"/>
      <c r="C20" s="2" t="s">
        <v>402</v>
      </c>
      <c r="D20" s="80"/>
      <c r="E20" s="4">
        <v>0.33</v>
      </c>
      <c r="F20" s="70">
        <f t="shared" si="0"/>
        <v>0</v>
      </c>
    </row>
    <row r="21" spans="1:6" ht="15" customHeight="1">
      <c r="A21" s="105" t="s">
        <v>302</v>
      </c>
      <c r="B21" s="97"/>
      <c r="C21" s="21" t="s">
        <v>401</v>
      </c>
      <c r="D21" s="82"/>
      <c r="E21" s="6">
        <v>0.33</v>
      </c>
      <c r="F21" s="70">
        <f t="shared" si="0"/>
        <v>0</v>
      </c>
    </row>
    <row r="22" spans="1:6" ht="15" customHeight="1">
      <c r="A22" s="94" t="s">
        <v>229</v>
      </c>
      <c r="B22" s="96"/>
      <c r="C22" s="21" t="s">
        <v>403</v>
      </c>
      <c r="D22" s="82"/>
      <c r="E22" s="6">
        <v>0.33</v>
      </c>
      <c r="F22" s="70">
        <f t="shared" si="0"/>
        <v>0</v>
      </c>
    </row>
    <row r="23" spans="1:6" ht="15" customHeight="1">
      <c r="A23" s="102" t="s">
        <v>188</v>
      </c>
      <c r="B23" s="131"/>
      <c r="C23" s="2" t="s">
        <v>404</v>
      </c>
      <c r="D23" s="80"/>
      <c r="E23" s="118">
        <v>4.55</v>
      </c>
      <c r="F23" s="70">
        <f>SUM(D23)*E23</f>
        <v>0</v>
      </c>
    </row>
    <row r="24" spans="1:6" ht="15" customHeight="1">
      <c r="A24" s="103" t="s">
        <v>187</v>
      </c>
      <c r="B24" s="131"/>
      <c r="C24" s="2" t="s">
        <v>405</v>
      </c>
      <c r="D24" s="80"/>
      <c r="E24" s="118">
        <v>7.5</v>
      </c>
      <c r="F24" s="70">
        <f t="shared" si="0"/>
        <v>0</v>
      </c>
    </row>
    <row r="25" spans="1:6" ht="15" customHeight="1" thickBot="1">
      <c r="A25" s="116" t="s">
        <v>128</v>
      </c>
      <c r="B25" s="117"/>
      <c r="C25" s="117"/>
      <c r="D25" s="128" t="s">
        <v>499</v>
      </c>
      <c r="E25" s="119"/>
      <c r="F25" s="129">
        <f>SUM(F4:F24)</f>
        <v>0</v>
      </c>
    </row>
    <row r="26" spans="1:6" ht="14.25" customHeight="1" thickBot="1" thickTop="1">
      <c r="A26" s="313" t="s">
        <v>147</v>
      </c>
      <c r="B26" s="322"/>
      <c r="C26" s="314" t="s">
        <v>1</v>
      </c>
      <c r="D26" s="315" t="s">
        <v>3</v>
      </c>
      <c r="E26" s="316" t="s">
        <v>4</v>
      </c>
      <c r="F26" s="317" t="s">
        <v>5</v>
      </c>
    </row>
    <row r="27" spans="1:6" ht="13.5" customHeight="1" thickTop="1">
      <c r="A27" s="102" t="s">
        <v>131</v>
      </c>
      <c r="B27" s="106"/>
      <c r="C27" s="20" t="s">
        <v>407</v>
      </c>
      <c r="D27" s="79"/>
      <c r="E27" s="8">
        <v>0.25</v>
      </c>
      <c r="F27" s="70">
        <f aca="true" t="shared" si="1" ref="F27:F47">SUM(D27)*E27</f>
        <v>0</v>
      </c>
    </row>
    <row r="28" spans="1:6" ht="15" customHeight="1">
      <c r="A28" s="103" t="s">
        <v>132</v>
      </c>
      <c r="B28" s="96"/>
      <c r="C28" s="2" t="s">
        <v>408</v>
      </c>
      <c r="D28" s="80"/>
      <c r="E28" s="8">
        <v>0.25</v>
      </c>
      <c r="F28" s="70">
        <f t="shared" si="1"/>
        <v>0</v>
      </c>
    </row>
    <row r="29" spans="1:6" ht="15" customHeight="1">
      <c r="A29" s="103" t="s">
        <v>133</v>
      </c>
      <c r="B29" s="96"/>
      <c r="C29" s="2" t="s">
        <v>409</v>
      </c>
      <c r="D29" s="80"/>
      <c r="E29" s="8">
        <v>0.25</v>
      </c>
      <c r="F29" s="70">
        <f t="shared" si="1"/>
        <v>0</v>
      </c>
    </row>
    <row r="30" spans="1:6" ht="15" customHeight="1">
      <c r="A30" s="103" t="s">
        <v>134</v>
      </c>
      <c r="B30" s="96"/>
      <c r="C30" s="2" t="s">
        <v>410</v>
      </c>
      <c r="D30" s="80"/>
      <c r="E30" s="8">
        <v>0.25</v>
      </c>
      <c r="F30" s="70">
        <f t="shared" si="1"/>
        <v>0</v>
      </c>
    </row>
    <row r="31" spans="1:6" ht="15" customHeight="1">
      <c r="A31" s="103" t="s">
        <v>135</v>
      </c>
      <c r="B31" s="96"/>
      <c r="C31" s="2" t="s">
        <v>411</v>
      </c>
      <c r="D31" s="80"/>
      <c r="E31" s="8">
        <v>0.25</v>
      </c>
      <c r="F31" s="70">
        <f t="shared" si="1"/>
        <v>0</v>
      </c>
    </row>
    <row r="32" spans="1:6" ht="15" customHeight="1">
      <c r="A32" s="103" t="s">
        <v>136</v>
      </c>
      <c r="B32" s="96"/>
      <c r="C32" s="2" t="s">
        <v>412</v>
      </c>
      <c r="D32" s="80"/>
      <c r="E32" s="8">
        <v>0.25</v>
      </c>
      <c r="F32" s="70">
        <f t="shared" si="1"/>
        <v>0</v>
      </c>
    </row>
    <row r="33" spans="1:6" ht="15" customHeight="1">
      <c r="A33" s="103" t="s">
        <v>148</v>
      </c>
      <c r="B33" s="96"/>
      <c r="C33" s="2" t="s">
        <v>413</v>
      </c>
      <c r="D33" s="80"/>
      <c r="E33" s="8">
        <v>0.25</v>
      </c>
      <c r="F33" s="70">
        <f t="shared" si="1"/>
        <v>0</v>
      </c>
    </row>
    <row r="34" spans="1:6" ht="15" customHeight="1">
      <c r="A34" s="105" t="s">
        <v>149</v>
      </c>
      <c r="B34" s="97"/>
      <c r="C34" s="2" t="s">
        <v>414</v>
      </c>
      <c r="D34" s="80"/>
      <c r="E34" s="8">
        <v>0.25</v>
      </c>
      <c r="F34" s="70">
        <f t="shared" si="1"/>
        <v>0</v>
      </c>
    </row>
    <row r="35" spans="1:6" ht="15" customHeight="1">
      <c r="A35" s="94" t="s">
        <v>218</v>
      </c>
      <c r="B35" s="96"/>
      <c r="C35" s="208" t="s">
        <v>415</v>
      </c>
      <c r="D35" s="80"/>
      <c r="E35" s="8">
        <v>0.33</v>
      </c>
      <c r="F35" s="70">
        <f t="shared" si="1"/>
        <v>0</v>
      </c>
    </row>
    <row r="36" spans="1:6" ht="15" customHeight="1">
      <c r="A36" s="102" t="s">
        <v>150</v>
      </c>
      <c r="B36" s="101"/>
      <c r="C36" s="2" t="s">
        <v>416</v>
      </c>
      <c r="D36" s="80"/>
      <c r="E36" s="8">
        <v>0.25</v>
      </c>
      <c r="F36" s="70">
        <f t="shared" si="1"/>
        <v>0</v>
      </c>
    </row>
    <row r="37" spans="1:6" ht="15" customHeight="1">
      <c r="A37" s="103" t="s">
        <v>222</v>
      </c>
      <c r="B37" s="96"/>
      <c r="C37" s="2" t="s">
        <v>420</v>
      </c>
      <c r="D37" s="80"/>
      <c r="E37" s="8">
        <v>0.25</v>
      </c>
      <c r="F37" s="70">
        <f t="shared" si="1"/>
        <v>0</v>
      </c>
    </row>
    <row r="38" spans="1:6" ht="15" customHeight="1">
      <c r="A38" s="103" t="s">
        <v>141</v>
      </c>
      <c r="B38" s="96"/>
      <c r="C38" s="2" t="s">
        <v>417</v>
      </c>
      <c r="D38" s="80"/>
      <c r="E38" s="8">
        <v>0.25</v>
      </c>
      <c r="F38" s="70">
        <f t="shared" si="1"/>
        <v>0</v>
      </c>
    </row>
    <row r="39" spans="1:6" ht="15" customHeight="1">
      <c r="A39" s="103" t="s">
        <v>151</v>
      </c>
      <c r="B39" s="96"/>
      <c r="C39" s="2" t="s">
        <v>418</v>
      </c>
      <c r="D39" s="80"/>
      <c r="E39" s="8">
        <v>0.25</v>
      </c>
      <c r="F39" s="70">
        <f t="shared" si="1"/>
        <v>0</v>
      </c>
    </row>
    <row r="40" spans="1:6" ht="15" customHeight="1">
      <c r="A40" s="103" t="s">
        <v>143</v>
      </c>
      <c r="B40" s="96"/>
      <c r="C40" s="2" t="s">
        <v>419</v>
      </c>
      <c r="D40" s="80"/>
      <c r="E40" s="8">
        <v>0.25</v>
      </c>
      <c r="F40" s="70">
        <f t="shared" si="1"/>
        <v>0</v>
      </c>
    </row>
    <row r="41" spans="1:6" ht="15" customHeight="1">
      <c r="A41" s="103" t="s">
        <v>152</v>
      </c>
      <c r="B41" s="96"/>
      <c r="C41" s="2" t="s">
        <v>421</v>
      </c>
      <c r="D41" s="80"/>
      <c r="E41" s="8">
        <v>0.25</v>
      </c>
      <c r="F41" s="70">
        <f t="shared" si="1"/>
        <v>0</v>
      </c>
    </row>
    <row r="42" spans="1:6" ht="15" customHeight="1">
      <c r="A42" s="103" t="s">
        <v>153</v>
      </c>
      <c r="B42" s="96"/>
      <c r="C42" s="2" t="s">
        <v>422</v>
      </c>
      <c r="D42" s="80"/>
      <c r="E42" s="8">
        <v>0.25</v>
      </c>
      <c r="F42" s="70">
        <f t="shared" si="1"/>
        <v>0</v>
      </c>
    </row>
    <row r="43" spans="1:6" ht="15" customHeight="1">
      <c r="A43" s="105" t="s">
        <v>304</v>
      </c>
      <c r="B43" s="97"/>
      <c r="C43" s="21" t="s">
        <v>423</v>
      </c>
      <c r="D43" s="82"/>
      <c r="E43" s="8">
        <v>0.56</v>
      </c>
      <c r="F43" s="70">
        <f t="shared" si="1"/>
        <v>0</v>
      </c>
    </row>
    <row r="44" spans="1:6" ht="15" customHeight="1">
      <c r="A44" s="94" t="s">
        <v>223</v>
      </c>
      <c r="B44" s="96"/>
      <c r="C44" s="21" t="s">
        <v>424</v>
      </c>
      <c r="D44" s="82"/>
      <c r="E44" s="8">
        <v>0.25</v>
      </c>
      <c r="F44" s="70">
        <f t="shared" si="1"/>
        <v>0</v>
      </c>
    </row>
    <row r="45" spans="1:6" ht="15" customHeight="1">
      <c r="A45" s="94" t="s">
        <v>228</v>
      </c>
      <c r="B45" s="96"/>
      <c r="C45" s="21" t="s">
        <v>425</v>
      </c>
      <c r="D45" s="82"/>
      <c r="E45" s="8">
        <v>0.33</v>
      </c>
      <c r="F45" s="70">
        <f t="shared" si="1"/>
        <v>0</v>
      </c>
    </row>
    <row r="46" spans="1:6" ht="15" customHeight="1">
      <c r="A46" s="94" t="s">
        <v>305</v>
      </c>
      <c r="B46" s="96"/>
      <c r="C46" s="21" t="s">
        <v>426</v>
      </c>
      <c r="D46" s="82"/>
      <c r="E46" s="8">
        <v>0.37</v>
      </c>
      <c r="F46" s="70">
        <f t="shared" si="1"/>
        <v>0</v>
      </c>
    </row>
    <row r="47" spans="1:6" ht="13.5" customHeight="1">
      <c r="A47" s="94" t="s">
        <v>371</v>
      </c>
      <c r="B47" s="96"/>
      <c r="C47" s="2" t="s">
        <v>445</v>
      </c>
      <c r="D47" s="80"/>
      <c r="E47" s="4">
        <v>0.25</v>
      </c>
      <c r="F47" s="167">
        <f t="shared" si="1"/>
        <v>0</v>
      </c>
    </row>
    <row r="48" spans="1:6" ht="14.25" customHeight="1" thickBot="1">
      <c r="A48" s="49" t="s">
        <v>129</v>
      </c>
      <c r="B48" s="50"/>
      <c r="C48" s="50"/>
      <c r="D48" s="268" t="s">
        <v>483</v>
      </c>
      <c r="E48" s="269"/>
      <c r="F48" s="129">
        <f>SUM(F27:F47)</f>
        <v>0</v>
      </c>
    </row>
    <row r="49" spans="1:6" ht="14.25" customHeight="1" thickBot="1" thickTop="1">
      <c r="A49" s="313" t="s">
        <v>2</v>
      </c>
      <c r="B49" s="322"/>
      <c r="C49" s="314" t="s">
        <v>1</v>
      </c>
      <c r="D49" s="315" t="s">
        <v>3</v>
      </c>
      <c r="E49" s="316" t="s">
        <v>4</v>
      </c>
      <c r="F49" s="317" t="s">
        <v>5</v>
      </c>
    </row>
    <row r="50" spans="1:6" ht="14.25" customHeight="1" thickTop="1">
      <c r="A50" s="102" t="s">
        <v>100</v>
      </c>
      <c r="B50" s="101"/>
      <c r="C50" s="20" t="s">
        <v>427</v>
      </c>
      <c r="D50" s="79"/>
      <c r="E50" s="8">
        <v>0.55</v>
      </c>
      <c r="F50" s="70">
        <f aca="true" t="shared" si="2" ref="F50:F58">SUM(D50)*E50</f>
        <v>0</v>
      </c>
    </row>
    <row r="51" spans="1:6" ht="14.25" customHeight="1">
      <c r="A51" s="103" t="s">
        <v>102</v>
      </c>
      <c r="B51" s="96"/>
      <c r="C51" s="2" t="s">
        <v>428</v>
      </c>
      <c r="D51" s="80"/>
      <c r="E51" s="4">
        <v>0.55</v>
      </c>
      <c r="F51" s="70">
        <f t="shared" si="2"/>
        <v>0</v>
      </c>
    </row>
    <row r="52" spans="1:6" ht="14.25" customHeight="1">
      <c r="A52" s="103" t="s">
        <v>104</v>
      </c>
      <c r="B52" s="96"/>
      <c r="C52" s="2" t="s">
        <v>429</v>
      </c>
      <c r="D52" s="80"/>
      <c r="E52" s="4">
        <v>0.55</v>
      </c>
      <c r="F52" s="70">
        <f t="shared" si="2"/>
        <v>0</v>
      </c>
    </row>
    <row r="53" spans="1:6" ht="14.25" customHeight="1">
      <c r="A53" s="103" t="s">
        <v>106</v>
      </c>
      <c r="B53" s="96"/>
      <c r="C53" s="2" t="s">
        <v>430</v>
      </c>
      <c r="D53" s="80"/>
      <c r="E53" s="4">
        <v>0.55</v>
      </c>
      <c r="F53" s="70">
        <f t="shared" si="2"/>
        <v>0</v>
      </c>
    </row>
    <row r="54" spans="1:6" ht="14.25" customHeight="1">
      <c r="A54" s="103" t="s">
        <v>108</v>
      </c>
      <c r="B54" s="96"/>
      <c r="C54" s="2" t="s">
        <v>431</v>
      </c>
      <c r="D54" s="80"/>
      <c r="E54" s="4">
        <v>0.55</v>
      </c>
      <c r="F54" s="70">
        <f t="shared" si="2"/>
        <v>0</v>
      </c>
    </row>
    <row r="55" spans="1:6" ht="14.25" customHeight="1">
      <c r="A55" s="103" t="s">
        <v>110</v>
      </c>
      <c r="B55" s="96"/>
      <c r="C55" s="2" t="s">
        <v>432</v>
      </c>
      <c r="D55" s="80"/>
      <c r="E55" s="4">
        <v>0.55</v>
      </c>
      <c r="F55" s="70">
        <f t="shared" si="2"/>
        <v>0</v>
      </c>
    </row>
    <row r="56" spans="1:6" ht="14.25" customHeight="1">
      <c r="A56" s="103" t="s">
        <v>112</v>
      </c>
      <c r="B56" s="96"/>
      <c r="C56" s="2" t="s">
        <v>433</v>
      </c>
      <c r="D56" s="80"/>
      <c r="E56" s="4">
        <v>0.55</v>
      </c>
      <c r="F56" s="70">
        <f t="shared" si="2"/>
        <v>0</v>
      </c>
    </row>
    <row r="57" spans="1:6" ht="12.75">
      <c r="A57" s="103" t="s">
        <v>114</v>
      </c>
      <c r="B57" s="96"/>
      <c r="C57" s="2" t="s">
        <v>434</v>
      </c>
      <c r="D57" s="80"/>
      <c r="E57" s="4">
        <v>0.55</v>
      </c>
      <c r="F57" s="70">
        <f t="shared" si="2"/>
        <v>0</v>
      </c>
    </row>
    <row r="58" spans="1:6" ht="13.5" thickBot="1">
      <c r="A58" s="105" t="s">
        <v>116</v>
      </c>
      <c r="B58" s="98"/>
      <c r="C58" s="21" t="s">
        <v>435</v>
      </c>
      <c r="D58" s="82"/>
      <c r="E58" s="6">
        <v>0.55</v>
      </c>
      <c r="F58" s="70">
        <f t="shared" si="2"/>
        <v>0</v>
      </c>
    </row>
    <row r="59" spans="1:6" ht="16.5" thickBot="1" thickTop="1">
      <c r="A59" s="18" t="s">
        <v>160</v>
      </c>
      <c r="B59" s="31"/>
      <c r="C59" s="31"/>
      <c r="D59" s="127" t="s">
        <v>490</v>
      </c>
      <c r="E59" s="51"/>
      <c r="F59" s="130">
        <f>SUM(F50:F58)</f>
        <v>0</v>
      </c>
    </row>
    <row r="60" spans="1:6" ht="15" customHeight="1" thickBot="1" thickTop="1">
      <c r="A60" s="318" t="s">
        <v>2</v>
      </c>
      <c r="B60" s="318" t="s">
        <v>166</v>
      </c>
      <c r="C60" s="318" t="s">
        <v>1</v>
      </c>
      <c r="D60" s="319"/>
      <c r="E60" s="320" t="s">
        <v>4</v>
      </c>
      <c r="F60" s="321" t="s">
        <v>5</v>
      </c>
    </row>
    <row r="61" spans="1:6" ht="15" customHeight="1" thickBot="1" thickTop="1">
      <c r="A61" s="138" t="s">
        <v>186</v>
      </c>
      <c r="B61" s="33"/>
      <c r="C61" s="34"/>
      <c r="D61" s="206"/>
      <c r="E61" s="33"/>
      <c r="F61" s="86"/>
    </row>
    <row r="62" spans="1:6" ht="15" customHeight="1" thickTop="1">
      <c r="A62" s="7" t="s">
        <v>167</v>
      </c>
      <c r="B62" s="93"/>
      <c r="C62" s="20" t="s">
        <v>436</v>
      </c>
      <c r="D62" s="80"/>
      <c r="E62" s="8">
        <v>3.4</v>
      </c>
      <c r="F62" s="70">
        <f>SUM(D62)*E62</f>
        <v>0</v>
      </c>
    </row>
    <row r="63" spans="1:6" ht="15" customHeight="1">
      <c r="A63" s="7" t="s">
        <v>167</v>
      </c>
      <c r="B63" s="74"/>
      <c r="C63" s="20" t="s">
        <v>436</v>
      </c>
      <c r="D63" s="80"/>
      <c r="E63" s="8">
        <v>3.4</v>
      </c>
      <c r="F63" s="207">
        <f>SUM(D63)*E63</f>
        <v>0</v>
      </c>
    </row>
    <row r="64" spans="1:6" ht="15" customHeight="1">
      <c r="A64" s="7" t="s">
        <v>167</v>
      </c>
      <c r="B64" s="74"/>
      <c r="C64" s="20" t="s">
        <v>436</v>
      </c>
      <c r="D64" s="80"/>
      <c r="E64" s="8">
        <v>3.4</v>
      </c>
      <c r="F64" s="207">
        <f>SUM(D64)*E64</f>
        <v>0</v>
      </c>
    </row>
    <row r="65" spans="1:6" ht="13.5" customHeight="1" thickBot="1">
      <c r="A65" s="7" t="s">
        <v>168</v>
      </c>
      <c r="B65" s="74"/>
      <c r="C65" s="20" t="s">
        <v>436</v>
      </c>
      <c r="D65" s="80"/>
      <c r="E65" s="4">
        <v>3.4</v>
      </c>
      <c r="F65" s="70">
        <f>SUM(D65)*E65</f>
        <v>0</v>
      </c>
    </row>
    <row r="66" spans="1:6" ht="13.5" customHeight="1" thickBot="1" thickTop="1">
      <c r="A66" s="18" t="s">
        <v>130</v>
      </c>
      <c r="B66" s="117"/>
      <c r="C66" s="31"/>
      <c r="D66" s="127" t="s">
        <v>487</v>
      </c>
      <c r="E66" s="51"/>
      <c r="F66" s="130">
        <f>SUM(F62:F65)</f>
        <v>0</v>
      </c>
    </row>
    <row r="67" spans="1:6" ht="13.5" customHeight="1" thickBot="1" thickTop="1">
      <c r="A67" s="313" t="s">
        <v>2</v>
      </c>
      <c r="B67" s="108"/>
      <c r="C67" s="314" t="s">
        <v>1</v>
      </c>
      <c r="D67" s="315" t="s">
        <v>3</v>
      </c>
      <c r="E67" s="316" t="s">
        <v>4</v>
      </c>
      <c r="F67" s="317" t="s">
        <v>5</v>
      </c>
    </row>
    <row r="68" spans="1:6" ht="13.5" customHeight="1" thickTop="1">
      <c r="A68" s="102" t="s">
        <v>83</v>
      </c>
      <c r="B68" s="101"/>
      <c r="C68" s="20" t="s">
        <v>437</v>
      </c>
      <c r="D68" s="79"/>
      <c r="E68" s="8">
        <v>11</v>
      </c>
      <c r="F68" s="70">
        <f aca="true" t="shared" si="3" ref="F68:F75">SUM(D68)*E68</f>
        <v>0</v>
      </c>
    </row>
    <row r="69" spans="1:6" ht="13.5" customHeight="1">
      <c r="A69" s="103" t="s">
        <v>85</v>
      </c>
      <c r="B69" s="96"/>
      <c r="C69" s="2" t="s">
        <v>438</v>
      </c>
      <c r="D69" s="80"/>
      <c r="E69" s="4">
        <v>1.55</v>
      </c>
      <c r="F69" s="70">
        <f t="shared" si="3"/>
        <v>0</v>
      </c>
    </row>
    <row r="70" spans="1:6" ht="13.5" customHeight="1">
      <c r="A70" s="103" t="s">
        <v>87</v>
      </c>
      <c r="B70" s="96"/>
      <c r="C70" s="2" t="s">
        <v>439</v>
      </c>
      <c r="D70" s="80"/>
      <c r="E70" s="4">
        <v>1.55</v>
      </c>
      <c r="F70" s="70">
        <f t="shared" si="3"/>
        <v>0</v>
      </c>
    </row>
    <row r="71" spans="1:6" ht="13.5" customHeight="1">
      <c r="A71" s="103" t="s">
        <v>89</v>
      </c>
      <c r="B71" s="96"/>
      <c r="C71" s="2" t="s">
        <v>440</v>
      </c>
      <c r="D71" s="80"/>
      <c r="E71" s="4">
        <v>3.5</v>
      </c>
      <c r="F71" s="70">
        <f t="shared" si="3"/>
        <v>0</v>
      </c>
    </row>
    <row r="72" spans="1:6" ht="13.5" customHeight="1">
      <c r="A72" s="103" t="s">
        <v>91</v>
      </c>
      <c r="B72" s="96"/>
      <c r="C72" s="2" t="s">
        <v>441</v>
      </c>
      <c r="D72" s="80"/>
      <c r="E72" s="4">
        <v>3.5</v>
      </c>
      <c r="F72" s="70">
        <f t="shared" si="3"/>
        <v>0</v>
      </c>
    </row>
    <row r="73" spans="1:6" ht="13.5" customHeight="1">
      <c r="A73" s="103" t="s">
        <v>93</v>
      </c>
      <c r="B73" s="96"/>
      <c r="C73" s="2" t="s">
        <v>442</v>
      </c>
      <c r="D73" s="80"/>
      <c r="E73" s="4">
        <v>1.55</v>
      </c>
      <c r="F73" s="70">
        <f t="shared" si="3"/>
        <v>0</v>
      </c>
    </row>
    <row r="74" spans="1:6" ht="15" customHeight="1">
      <c r="A74" s="103" t="s">
        <v>95</v>
      </c>
      <c r="B74" s="96"/>
      <c r="C74" s="2" t="s">
        <v>444</v>
      </c>
      <c r="D74" s="80"/>
      <c r="E74" s="4">
        <v>1.55</v>
      </c>
      <c r="F74" s="70">
        <f t="shared" si="3"/>
        <v>0</v>
      </c>
    </row>
    <row r="75" spans="1:6" ht="15" customHeight="1" thickBot="1">
      <c r="A75" s="104" t="s">
        <v>97</v>
      </c>
      <c r="B75" s="98"/>
      <c r="C75" s="36" t="s">
        <v>443</v>
      </c>
      <c r="D75" s="82"/>
      <c r="E75" s="6">
        <v>4.9</v>
      </c>
      <c r="F75" s="70">
        <f t="shared" si="3"/>
        <v>0</v>
      </c>
    </row>
    <row r="76" spans="1:6" ht="14.25" thickBot="1" thickTop="1">
      <c r="A76" s="40"/>
      <c r="B76" s="40"/>
      <c r="C76" s="48"/>
      <c r="D76" s="127" t="s">
        <v>488</v>
      </c>
      <c r="E76" s="57"/>
      <c r="F76" s="129">
        <f>SUM(F68:F75)</f>
        <v>0</v>
      </c>
    </row>
    <row r="77" spans="4:6" ht="18">
      <c r="D77" s="55" t="s">
        <v>156</v>
      </c>
      <c r="E77" s="56"/>
      <c r="F77" s="125">
        <f>SUM(F25+F48+F59+F66+F76)</f>
        <v>0</v>
      </c>
    </row>
    <row r="78" ht="12.75">
      <c r="F78" s="91"/>
    </row>
    <row r="79" ht="12.75">
      <c r="F79" s="71"/>
    </row>
    <row r="80" ht="12.75">
      <c r="F80" s="71"/>
    </row>
    <row r="81" ht="12.75">
      <c r="F81" s="71"/>
    </row>
  </sheetData>
  <sheetProtection/>
  <printOptions/>
  <pageMargins left="0.75" right="0.75" top="0.5" bottom="0.5" header="0.5" footer="0.5"/>
  <pageSetup fitToHeight="1" fitToWidth="1" horizontalDpi="600" verticalDpi="600" orientation="portrait" scale="65" r:id="rId1"/>
  <headerFooter alignWithMargins="0">
    <oddHeader>&amp;R863-683-8224</oddHeader>
    <oddFooter>&amp;L&amp;D&amp;RSPANISH PAGE 4.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42.421875" style="0" customWidth="1"/>
    <col min="3" max="3" width="9.421875" style="63" customWidth="1"/>
    <col min="4" max="4" width="12.8515625" style="0" customWidth="1"/>
    <col min="5" max="5" width="13.421875" style="0" customWidth="1"/>
    <col min="6" max="6" width="11.140625" style="0" customWidth="1"/>
  </cols>
  <sheetData>
    <row r="1" spans="1:7" ht="15.75" thickBot="1">
      <c r="A1" s="17" t="s">
        <v>172</v>
      </c>
      <c r="B1" s="42"/>
      <c r="C1" s="43"/>
      <c r="D1" s="43"/>
      <c r="E1" s="43"/>
      <c r="F1" s="43"/>
      <c r="G1" s="35"/>
    </row>
    <row r="2" spans="1:7" ht="17.25" thickBot="1" thickTop="1">
      <c r="A2" s="22" t="s">
        <v>173</v>
      </c>
      <c r="B2" s="24"/>
      <c r="C2" s="27"/>
      <c r="D2" s="27"/>
      <c r="E2" s="28"/>
      <c r="F2" s="29"/>
      <c r="G2" s="35"/>
    </row>
    <row r="3" spans="1:7" ht="16.5" thickBot="1" thickTop="1">
      <c r="A3" s="44" t="s">
        <v>185</v>
      </c>
      <c r="B3" s="24"/>
      <c r="C3" s="109"/>
      <c r="D3" s="27"/>
      <c r="E3" s="28"/>
      <c r="F3" s="29"/>
      <c r="G3" s="35"/>
    </row>
    <row r="4" spans="1:7" ht="14.25" thickBot="1" thickTop="1">
      <c r="A4" s="107" t="s">
        <v>2</v>
      </c>
      <c r="B4" s="114"/>
      <c r="C4" s="32" t="s">
        <v>1</v>
      </c>
      <c r="D4" s="32" t="s">
        <v>3</v>
      </c>
      <c r="E4" s="32" t="s">
        <v>164</v>
      </c>
      <c r="F4" s="32" t="s">
        <v>5</v>
      </c>
      <c r="G4" s="35"/>
    </row>
    <row r="5" spans="1:7" ht="15.75" customHeight="1" thickTop="1">
      <c r="A5" s="102" t="s">
        <v>468</v>
      </c>
      <c r="B5" s="101"/>
      <c r="C5" s="20" t="s">
        <v>221</v>
      </c>
      <c r="D5" s="79"/>
      <c r="E5" s="8">
        <v>2.5</v>
      </c>
      <c r="F5" s="157">
        <f aca="true" t="shared" si="0" ref="F5:F12">SUM(D5)*E5</f>
        <v>0</v>
      </c>
      <c r="G5" s="35"/>
    </row>
    <row r="6" spans="1:7" ht="15.75" customHeight="1">
      <c r="A6" s="102" t="s">
        <v>219</v>
      </c>
      <c r="B6" s="101"/>
      <c r="C6" s="20" t="s">
        <v>220</v>
      </c>
      <c r="D6" s="79"/>
      <c r="E6" s="8">
        <v>27.55</v>
      </c>
      <c r="F6" s="157">
        <f t="shared" si="0"/>
        <v>0</v>
      </c>
      <c r="G6" s="35"/>
    </row>
    <row r="7" spans="1:7" ht="15.75" customHeight="1">
      <c r="A7" s="103" t="s">
        <v>12</v>
      </c>
      <c r="B7" s="96"/>
      <c r="C7" s="2" t="s">
        <v>11</v>
      </c>
      <c r="D7" s="80"/>
      <c r="E7" s="4">
        <v>30.6</v>
      </c>
      <c r="F7" s="157">
        <f t="shared" si="0"/>
        <v>0</v>
      </c>
      <c r="G7" s="35"/>
    </row>
    <row r="8" spans="1:7" ht="15.75" customHeight="1">
      <c r="A8" s="279" t="s">
        <v>311</v>
      </c>
      <c r="B8" s="96"/>
      <c r="C8" s="280" t="s">
        <v>312</v>
      </c>
      <c r="D8" s="79"/>
      <c r="E8" s="8">
        <v>11.65</v>
      </c>
      <c r="F8" s="157">
        <f t="shared" si="0"/>
        <v>0</v>
      </c>
      <c r="G8" s="35"/>
    </row>
    <row r="9" spans="1:7" ht="15.75" customHeight="1">
      <c r="A9" s="279" t="s">
        <v>14</v>
      </c>
      <c r="B9" s="96"/>
      <c r="C9" s="20" t="s">
        <v>13</v>
      </c>
      <c r="D9" s="79"/>
      <c r="E9" s="8">
        <v>18.45</v>
      </c>
      <c r="F9" s="157">
        <f t="shared" si="0"/>
        <v>0</v>
      </c>
      <c r="G9" s="35"/>
    </row>
    <row r="10" spans="1:7" ht="15.75" customHeight="1">
      <c r="A10" s="279" t="s">
        <v>373</v>
      </c>
      <c r="B10" s="96"/>
      <c r="C10" s="284" t="s">
        <v>372</v>
      </c>
      <c r="D10" s="80"/>
      <c r="E10" s="4">
        <v>30</v>
      </c>
      <c r="F10" s="158">
        <f>SUM(D10)*E10</f>
        <v>0</v>
      </c>
      <c r="G10" s="35"/>
    </row>
    <row r="11" spans="1:7" ht="15.75" customHeight="1">
      <c r="A11" s="103" t="s">
        <v>190</v>
      </c>
      <c r="B11" s="96"/>
      <c r="C11" s="2" t="s">
        <v>191</v>
      </c>
      <c r="D11" s="80"/>
      <c r="E11" s="4">
        <v>20.9</v>
      </c>
      <c r="F11" s="158">
        <f t="shared" si="0"/>
        <v>0</v>
      </c>
      <c r="G11" s="35"/>
    </row>
    <row r="12" spans="1:7" ht="15.75" customHeight="1" thickBot="1">
      <c r="A12" s="103" t="s">
        <v>162</v>
      </c>
      <c r="B12" s="96"/>
      <c r="C12" s="2" t="s">
        <v>161</v>
      </c>
      <c r="D12" s="80"/>
      <c r="E12" s="4">
        <v>7.2</v>
      </c>
      <c r="F12" s="158">
        <f t="shared" si="0"/>
        <v>0</v>
      </c>
      <c r="G12" s="35"/>
    </row>
    <row r="13" spans="1:7" ht="15.75" customHeight="1" thickBot="1" thickTop="1">
      <c r="A13" s="154"/>
      <c r="B13" s="147"/>
      <c r="C13" s="122"/>
      <c r="D13" s="149" t="s">
        <v>489</v>
      </c>
      <c r="E13" s="150"/>
      <c r="F13" s="159">
        <f>SUM(F5:F12)</f>
        <v>0</v>
      </c>
      <c r="G13" s="35"/>
    </row>
    <row r="14" spans="1:7" ht="15.75" customHeight="1" thickBot="1" thickTop="1">
      <c r="A14" s="153" t="s">
        <v>446</v>
      </c>
      <c r="B14" s="151"/>
      <c r="C14" s="188"/>
      <c r="D14" s="166" t="s">
        <v>3</v>
      </c>
      <c r="E14" s="148"/>
      <c r="F14" s="152"/>
      <c r="G14" s="35"/>
    </row>
    <row r="15" spans="1:7" ht="15.75" customHeight="1" thickTop="1">
      <c r="A15" s="302" t="s">
        <v>347</v>
      </c>
      <c r="B15" s="145"/>
      <c r="C15" s="284" t="s">
        <v>348</v>
      </c>
      <c r="D15" s="303"/>
      <c r="E15" s="304">
        <v>2.5</v>
      </c>
      <c r="F15" s="305">
        <f aca="true" t="shared" si="1" ref="F15:F24">SUM(D15)*E15</f>
        <v>0</v>
      </c>
      <c r="G15" s="35"/>
    </row>
    <row r="16" spans="1:7" ht="15.75" customHeight="1">
      <c r="A16" s="277" t="s">
        <v>100</v>
      </c>
      <c r="B16" s="146"/>
      <c r="C16" s="284" t="s">
        <v>349</v>
      </c>
      <c r="D16" s="306"/>
      <c r="E16" s="307">
        <v>0.28</v>
      </c>
      <c r="F16" s="305">
        <f t="shared" si="1"/>
        <v>0</v>
      </c>
      <c r="G16" s="35"/>
    </row>
    <row r="17" spans="1:7" ht="15.75" customHeight="1">
      <c r="A17" s="277" t="s">
        <v>102</v>
      </c>
      <c r="B17" s="146"/>
      <c r="C17" s="284" t="s">
        <v>350</v>
      </c>
      <c r="D17" s="306"/>
      <c r="E17" s="307">
        <v>0.28</v>
      </c>
      <c r="F17" s="305">
        <f t="shared" si="1"/>
        <v>0</v>
      </c>
      <c r="G17" s="35"/>
    </row>
    <row r="18" spans="1:7" ht="15.75" customHeight="1">
      <c r="A18" s="277" t="s">
        <v>104</v>
      </c>
      <c r="B18" s="146"/>
      <c r="C18" s="284" t="s">
        <v>351</v>
      </c>
      <c r="D18" s="306"/>
      <c r="E18" s="307">
        <v>0.28</v>
      </c>
      <c r="F18" s="305">
        <f t="shared" si="1"/>
        <v>0</v>
      </c>
      <c r="G18" s="35"/>
    </row>
    <row r="19" spans="1:7" ht="15.75" customHeight="1">
      <c r="A19" s="277" t="s">
        <v>106</v>
      </c>
      <c r="B19" s="146"/>
      <c r="C19" s="284" t="s">
        <v>352</v>
      </c>
      <c r="D19" s="306"/>
      <c r="E19" s="307">
        <v>0.28</v>
      </c>
      <c r="F19" s="305">
        <f t="shared" si="1"/>
        <v>0</v>
      </c>
      <c r="G19" s="35"/>
    </row>
    <row r="20" spans="1:7" ht="15.75" customHeight="1">
      <c r="A20" s="277" t="s">
        <v>108</v>
      </c>
      <c r="B20" s="146"/>
      <c r="C20" s="284" t="s">
        <v>353</v>
      </c>
      <c r="D20" s="306"/>
      <c r="E20" s="307">
        <v>0.28</v>
      </c>
      <c r="F20" s="305">
        <f t="shared" si="1"/>
        <v>0</v>
      </c>
      <c r="G20" s="35"/>
    </row>
    <row r="21" spans="1:7" ht="15.75" customHeight="1">
      <c r="A21" s="277" t="s">
        <v>110</v>
      </c>
      <c r="B21" s="146"/>
      <c r="C21" s="284" t="s">
        <v>354</v>
      </c>
      <c r="D21" s="306"/>
      <c r="E21" s="307">
        <v>0.28</v>
      </c>
      <c r="F21" s="305">
        <f t="shared" si="1"/>
        <v>0</v>
      </c>
      <c r="G21" s="35"/>
    </row>
    <row r="22" spans="1:7" ht="15.75" customHeight="1">
      <c r="A22" s="277" t="s">
        <v>112</v>
      </c>
      <c r="B22" s="146"/>
      <c r="C22" s="284" t="s">
        <v>355</v>
      </c>
      <c r="D22" s="306"/>
      <c r="E22" s="307">
        <v>0.28</v>
      </c>
      <c r="F22" s="308">
        <f t="shared" si="1"/>
        <v>0</v>
      </c>
      <c r="G22" s="35"/>
    </row>
    <row r="23" spans="1:7" ht="15.75" customHeight="1">
      <c r="A23" s="277" t="s">
        <v>114</v>
      </c>
      <c r="B23" s="146"/>
      <c r="C23" s="284" t="s">
        <v>356</v>
      </c>
      <c r="D23" s="309"/>
      <c r="E23" s="310">
        <v>0.28</v>
      </c>
      <c r="F23" s="308">
        <f t="shared" si="1"/>
        <v>0</v>
      </c>
      <c r="G23" s="35"/>
    </row>
    <row r="24" spans="1:7" ht="15.75" customHeight="1" thickBot="1">
      <c r="A24" s="277" t="s">
        <v>116</v>
      </c>
      <c r="B24" s="146"/>
      <c r="C24" s="284" t="s">
        <v>357</v>
      </c>
      <c r="D24" s="311"/>
      <c r="E24" s="312">
        <v>0.28</v>
      </c>
      <c r="F24" s="308">
        <f t="shared" si="1"/>
        <v>0</v>
      </c>
      <c r="G24" s="35"/>
    </row>
    <row r="25" spans="1:7" ht="15.75" customHeight="1" thickBot="1" thickTop="1">
      <c r="A25" s="155"/>
      <c r="B25" s="156"/>
      <c r="C25" s="156"/>
      <c r="D25" s="198" t="s">
        <v>497</v>
      </c>
      <c r="E25" s="165"/>
      <c r="F25" s="162">
        <f>SUM(F15:F24)</f>
        <v>0</v>
      </c>
      <c r="G25" s="35"/>
    </row>
    <row r="26" spans="1:7" ht="15.75" customHeight="1" thickBot="1" thickTop="1">
      <c r="A26" s="44" t="s">
        <v>494</v>
      </c>
      <c r="B26" s="24"/>
      <c r="C26" s="109"/>
      <c r="D26" s="166" t="s">
        <v>3</v>
      </c>
      <c r="E26" s="28"/>
      <c r="F26" s="160"/>
      <c r="G26" s="35"/>
    </row>
    <row r="27" spans="1:7" ht="15.75" customHeight="1" thickBot="1" thickTop="1">
      <c r="A27" s="144"/>
      <c r="B27" s="121"/>
      <c r="C27" s="47"/>
      <c r="D27" s="89"/>
      <c r="E27" s="59"/>
      <c r="F27" s="157"/>
      <c r="G27" s="35"/>
    </row>
    <row r="28" spans="1:7" ht="15.75" customHeight="1" thickBot="1" thickTop="1">
      <c r="A28" s="176" t="s">
        <v>447</v>
      </c>
      <c r="B28" s="177"/>
      <c r="C28" s="178"/>
      <c r="D28" s="173" t="s">
        <v>495</v>
      </c>
      <c r="E28" s="254"/>
      <c r="F28" s="255">
        <f>SUM(F27:F27)</f>
        <v>0</v>
      </c>
      <c r="G28" s="35"/>
    </row>
    <row r="29" spans="1:8" ht="15.75" customHeight="1" thickBot="1" thickTop="1">
      <c r="A29" s="426" t="s">
        <v>454</v>
      </c>
      <c r="B29" s="58"/>
      <c r="C29" s="175"/>
      <c r="D29" s="120"/>
      <c r="E29" s="132"/>
      <c r="F29" s="189"/>
      <c r="G29" s="35"/>
      <c r="H29" s="427"/>
    </row>
    <row r="30" spans="1:7" ht="15.75" customHeight="1" thickBot="1" thickTop="1">
      <c r="A30" s="418" t="s">
        <v>2</v>
      </c>
      <c r="B30" s="428" t="s">
        <v>453</v>
      </c>
      <c r="C30" s="185"/>
      <c r="D30" s="171" t="s">
        <v>3</v>
      </c>
      <c r="E30" s="188" t="s">
        <v>171</v>
      </c>
      <c r="F30" s="190"/>
      <c r="G30" s="35"/>
    </row>
    <row r="31" spans="1:7" ht="15.75" customHeight="1" thickBot="1">
      <c r="A31" s="422" t="s">
        <v>452</v>
      </c>
      <c r="B31" s="187"/>
      <c r="C31" s="185"/>
      <c r="D31" s="183"/>
      <c r="E31" s="204">
        <v>20</v>
      </c>
      <c r="F31" s="167">
        <f>SUM(D31)*E31</f>
        <v>0</v>
      </c>
      <c r="G31" s="35"/>
    </row>
    <row r="32" spans="1:7" ht="12.75">
      <c r="A32" s="423" t="s">
        <v>449</v>
      </c>
      <c r="B32" s="186"/>
      <c r="C32" s="184"/>
      <c r="D32" s="194"/>
      <c r="E32" s="204">
        <v>20</v>
      </c>
      <c r="F32" s="167">
        <f>SUM(D32)*E32</f>
        <v>0</v>
      </c>
      <c r="G32" s="35"/>
    </row>
    <row r="33" spans="1:7" ht="12.75">
      <c r="A33" s="424" t="s">
        <v>450</v>
      </c>
      <c r="B33" s="415"/>
      <c r="C33" s="146"/>
      <c r="D33" s="172"/>
      <c r="E33" s="205">
        <v>20</v>
      </c>
      <c r="F33" s="167">
        <f>SUM(D33)*E33</f>
        <v>0</v>
      </c>
      <c r="G33" s="35"/>
    </row>
    <row r="34" spans="1:7" ht="12.75">
      <c r="A34" s="424" t="s">
        <v>451</v>
      </c>
      <c r="B34" s="415"/>
      <c r="C34" s="146"/>
      <c r="D34" s="172"/>
      <c r="E34" s="205">
        <v>20</v>
      </c>
      <c r="F34" s="167">
        <f>SUM(D34)*E34</f>
        <v>0</v>
      </c>
      <c r="G34" s="35"/>
    </row>
    <row r="35" spans="1:7" ht="12.75">
      <c r="A35" s="425" t="s">
        <v>448</v>
      </c>
      <c r="B35" s="416"/>
      <c r="C35" s="195"/>
      <c r="D35" s="87"/>
      <c r="E35" s="196">
        <v>20</v>
      </c>
      <c r="F35" s="167">
        <f>SUM(D35)*E35</f>
        <v>0</v>
      </c>
      <c r="G35" s="35"/>
    </row>
    <row r="36" spans="1:7" ht="15.75" thickBot="1">
      <c r="A36" s="168" t="s">
        <v>56</v>
      </c>
      <c r="B36" s="169"/>
      <c r="C36" s="170"/>
      <c r="D36" s="197" t="s">
        <v>491</v>
      </c>
      <c r="E36" s="191"/>
      <c r="F36" s="192">
        <f>SUM(F31:F35)</f>
        <v>0</v>
      </c>
      <c r="G36" s="35"/>
    </row>
    <row r="37" spans="1:7" ht="16.5" thickBot="1" thickTop="1">
      <c r="A37" s="45" t="s">
        <v>492</v>
      </c>
      <c r="B37" s="24"/>
      <c r="C37" s="115"/>
      <c r="D37" s="120"/>
      <c r="E37" s="33"/>
      <c r="F37" s="167"/>
      <c r="G37" s="35"/>
    </row>
    <row r="38" spans="1:7" ht="14.25" thickBot="1" thickTop="1">
      <c r="A38" s="110" t="s">
        <v>2</v>
      </c>
      <c r="B38" s="110" t="s">
        <v>166</v>
      </c>
      <c r="C38" s="32" t="s">
        <v>1</v>
      </c>
      <c r="D38" s="111" t="s">
        <v>3</v>
      </c>
      <c r="E38" s="32" t="s">
        <v>171</v>
      </c>
      <c r="F38" s="157"/>
      <c r="G38" s="35"/>
    </row>
    <row r="39" spans="1:7" ht="15.75" customHeight="1" thickBot="1" thickTop="1">
      <c r="A39" s="417" t="s">
        <v>195</v>
      </c>
      <c r="B39" s="33"/>
      <c r="C39" s="132" t="s">
        <v>177</v>
      </c>
      <c r="D39" s="142"/>
      <c r="E39" s="46"/>
      <c r="F39" s="193"/>
      <c r="G39" s="35"/>
    </row>
    <row r="40" spans="1:7" ht="15" customHeight="1" thickTop="1">
      <c r="A40" s="419" t="s">
        <v>324</v>
      </c>
      <c r="B40" s="112"/>
      <c r="C40" s="47" t="s">
        <v>224</v>
      </c>
      <c r="D40" s="89"/>
      <c r="E40" s="59">
        <v>24.85</v>
      </c>
      <c r="F40" s="157">
        <f>SUM(D40)*E40</f>
        <v>0</v>
      </c>
      <c r="G40" s="35"/>
    </row>
    <row r="41" spans="1:7" ht="15" customHeight="1">
      <c r="A41" s="419" t="s">
        <v>316</v>
      </c>
      <c r="B41" s="113"/>
      <c r="C41" s="284" t="s">
        <v>317</v>
      </c>
      <c r="D41" s="87"/>
      <c r="E41" s="61">
        <v>24.85</v>
      </c>
      <c r="F41" s="157">
        <f>SUM(D41)*E41</f>
        <v>0</v>
      </c>
      <c r="G41" s="35"/>
    </row>
    <row r="42" spans="1:7" ht="15" customHeight="1">
      <c r="A42" s="419" t="s">
        <v>325</v>
      </c>
      <c r="B42" s="112"/>
      <c r="C42" s="30" t="s">
        <v>178</v>
      </c>
      <c r="D42" s="89"/>
      <c r="E42" s="59">
        <v>24.85</v>
      </c>
      <c r="F42" s="157">
        <f aca="true" t="shared" si="2" ref="F42:F48">SUM(D42)*E42</f>
        <v>0</v>
      </c>
      <c r="G42" s="35"/>
    </row>
    <row r="43" spans="1:7" ht="15" customHeight="1">
      <c r="A43" s="419" t="s">
        <v>318</v>
      </c>
      <c r="B43" s="113"/>
      <c r="C43" s="284" t="s">
        <v>319</v>
      </c>
      <c r="D43" s="87"/>
      <c r="E43" s="61">
        <v>24.85</v>
      </c>
      <c r="F43" s="157">
        <f t="shared" si="2"/>
        <v>0</v>
      </c>
      <c r="G43" s="35"/>
    </row>
    <row r="44" spans="1:7" ht="15" customHeight="1">
      <c r="A44" s="420" t="s">
        <v>326</v>
      </c>
      <c r="B44" s="113"/>
      <c r="C44" s="30" t="s">
        <v>179</v>
      </c>
      <c r="D44" s="87"/>
      <c r="E44" s="61">
        <v>24.85</v>
      </c>
      <c r="F44" s="157">
        <f t="shared" si="2"/>
        <v>0</v>
      </c>
      <c r="G44" s="35"/>
    </row>
    <row r="45" spans="1:7" ht="15" customHeight="1">
      <c r="A45" s="420" t="s">
        <v>320</v>
      </c>
      <c r="B45" s="113"/>
      <c r="C45" s="284" t="s">
        <v>180</v>
      </c>
      <c r="D45" s="87"/>
      <c r="E45" s="61">
        <v>24.85</v>
      </c>
      <c r="F45" s="157">
        <f t="shared" si="2"/>
        <v>0</v>
      </c>
      <c r="G45" s="35"/>
    </row>
    <row r="46" spans="1:7" ht="15" customHeight="1">
      <c r="A46" s="421" t="s">
        <v>327</v>
      </c>
      <c r="B46" s="270"/>
      <c r="C46" s="293" t="s">
        <v>321</v>
      </c>
      <c r="D46" s="88"/>
      <c r="E46" s="62">
        <v>24.85</v>
      </c>
      <c r="F46" s="157">
        <f t="shared" si="2"/>
        <v>0</v>
      </c>
      <c r="G46" s="35"/>
    </row>
    <row r="47" spans="1:7" ht="15" customHeight="1">
      <c r="A47" s="421" t="s">
        <v>329</v>
      </c>
      <c r="B47" s="270"/>
      <c r="C47" s="141" t="s">
        <v>224</v>
      </c>
      <c r="D47" s="88"/>
      <c r="E47" s="62">
        <v>24.85</v>
      </c>
      <c r="F47" s="157">
        <f t="shared" si="2"/>
        <v>0</v>
      </c>
      <c r="G47" s="35"/>
    </row>
    <row r="48" spans="1:7" ht="15" customHeight="1">
      <c r="A48" s="421" t="s">
        <v>328</v>
      </c>
      <c r="B48" s="270"/>
      <c r="C48" s="141" t="s">
        <v>306</v>
      </c>
      <c r="D48" s="88"/>
      <c r="E48" s="62">
        <v>24.85</v>
      </c>
      <c r="F48" s="157">
        <f t="shared" si="2"/>
        <v>0</v>
      </c>
      <c r="G48" s="35"/>
    </row>
    <row r="49" spans="1:7" ht="15.75" customHeight="1">
      <c r="A49" s="294"/>
      <c r="B49" s="270"/>
      <c r="C49" s="293"/>
      <c r="D49" s="88"/>
      <c r="E49" s="62"/>
      <c r="F49" s="157"/>
      <c r="G49" s="35"/>
    </row>
    <row r="50" spans="1:7" ht="15.75" customHeight="1" thickBot="1">
      <c r="A50" s="139"/>
      <c r="B50" s="140"/>
      <c r="C50" s="141"/>
      <c r="D50" s="88"/>
      <c r="E50" s="62"/>
      <c r="F50" s="157"/>
      <c r="G50" s="35"/>
    </row>
    <row r="51" spans="1:7" ht="15.75" customHeight="1" thickBot="1" thickTop="1">
      <c r="A51" s="161"/>
      <c r="B51" s="182"/>
      <c r="C51" s="179"/>
      <c r="D51" s="433" t="s">
        <v>496</v>
      </c>
      <c r="E51" s="54"/>
      <c r="F51" s="199">
        <f>SUM(F40:F50)</f>
        <v>0</v>
      </c>
      <c r="G51" s="35"/>
    </row>
    <row r="52" spans="1:7" ht="16.5" customHeight="1" thickBot="1">
      <c r="A52" s="35"/>
      <c r="B52" s="202"/>
      <c r="C52" s="181" t="s">
        <v>226</v>
      </c>
      <c r="D52" s="201" t="s">
        <v>225</v>
      </c>
      <c r="E52" s="180"/>
      <c r="F52" s="200">
        <f>SUM(F13+F25+F28+F36+F51)</f>
        <v>0</v>
      </c>
      <c r="G52" s="35"/>
    </row>
    <row r="53" spans="1:7" ht="16.5" customHeight="1">
      <c r="A53" s="35"/>
      <c r="B53" s="35"/>
      <c r="C53" s="203"/>
      <c r="D53" s="35"/>
      <c r="E53" s="35"/>
      <c r="F53" s="90"/>
      <c r="G53" s="35"/>
    </row>
    <row r="54" spans="1:7" ht="12.75">
      <c r="A54" s="35"/>
      <c r="B54" s="35"/>
      <c r="C54" s="60"/>
      <c r="D54" s="35"/>
      <c r="E54" s="35"/>
      <c r="F54" s="60"/>
      <c r="G54" s="35"/>
    </row>
    <row r="55" spans="1:7" ht="12.75">
      <c r="A55" s="35"/>
      <c r="B55" s="35"/>
      <c r="C55" s="60"/>
      <c r="D55" s="35"/>
      <c r="E55" s="35"/>
      <c r="F55" s="60"/>
      <c r="G55" s="35"/>
    </row>
    <row r="56" spans="1:7" ht="12.75">
      <c r="A56" s="35"/>
      <c r="B56" s="35"/>
      <c r="C56" s="60"/>
      <c r="D56" s="35"/>
      <c r="E56" s="35"/>
      <c r="F56" s="60"/>
      <c r="G56" s="35"/>
    </row>
    <row r="57" spans="1:7" ht="12.75">
      <c r="A57" s="35"/>
      <c r="B57" s="35"/>
      <c r="C57" s="60"/>
      <c r="D57" s="35"/>
      <c r="E57" s="35"/>
      <c r="F57" s="60"/>
      <c r="G57" s="35"/>
    </row>
    <row r="58" spans="1:7" ht="12.75">
      <c r="A58" s="35"/>
      <c r="B58" s="35"/>
      <c r="C58" s="60"/>
      <c r="D58" s="35"/>
      <c r="E58" s="35"/>
      <c r="F58" s="35"/>
      <c r="G58" s="35"/>
    </row>
    <row r="59" spans="1:7" ht="12.75">
      <c r="A59" s="35"/>
      <c r="B59" s="35"/>
      <c r="C59" s="60"/>
      <c r="D59" s="35"/>
      <c r="E59" s="35"/>
      <c r="F59" s="35"/>
      <c r="G59" s="35"/>
    </row>
    <row r="60" spans="1:7" ht="12.75">
      <c r="A60" s="35"/>
      <c r="B60" s="35"/>
      <c r="C60" s="60"/>
      <c r="D60" s="35"/>
      <c r="E60" s="35"/>
      <c r="F60" s="35"/>
      <c r="G60" s="35"/>
    </row>
    <row r="61" spans="1:7" ht="12.75">
      <c r="A61" s="35"/>
      <c r="B61" s="35"/>
      <c r="C61" s="60"/>
      <c r="D61" s="35"/>
      <c r="E61" s="35"/>
      <c r="F61" s="35"/>
      <c r="G61" s="35"/>
    </row>
    <row r="62" spans="1:7" ht="12.75">
      <c r="A62" s="35"/>
      <c r="B62" s="35"/>
      <c r="C62" s="60"/>
      <c r="D62" s="35"/>
      <c r="E62" s="35"/>
      <c r="F62" s="35"/>
      <c r="G62" s="35"/>
    </row>
    <row r="63" spans="1:7" ht="12.75">
      <c r="A63" s="35"/>
      <c r="B63" s="35"/>
      <c r="C63" s="60"/>
      <c r="D63" s="35"/>
      <c r="E63" s="35"/>
      <c r="F63" s="35"/>
      <c r="G63" s="35"/>
    </row>
    <row r="64" spans="1:7" ht="12.75">
      <c r="A64" s="35"/>
      <c r="B64" s="35"/>
      <c r="C64" s="60"/>
      <c r="D64" s="35"/>
      <c r="E64" s="35"/>
      <c r="F64" s="35"/>
      <c r="G64" s="35"/>
    </row>
    <row r="65" spans="1:7" ht="12.75">
      <c r="A65" s="35"/>
      <c r="B65" s="35"/>
      <c r="C65" s="60"/>
      <c r="D65" s="35"/>
      <c r="E65" s="35"/>
      <c r="F65" s="35"/>
      <c r="G65" s="35"/>
    </row>
    <row r="66" spans="1:7" ht="12.75">
      <c r="A66" s="35"/>
      <c r="B66" s="35"/>
      <c r="C66" s="60"/>
      <c r="D66" s="35"/>
      <c r="E66" s="35"/>
      <c r="F66" s="35"/>
      <c r="G66" s="35"/>
    </row>
    <row r="67" spans="1:7" ht="12.75">
      <c r="A67" s="35"/>
      <c r="B67" s="35"/>
      <c r="C67" s="60"/>
      <c r="D67" s="35"/>
      <c r="E67" s="35"/>
      <c r="F67" s="35"/>
      <c r="G67" s="35"/>
    </row>
    <row r="68" spans="1:7" ht="12.75">
      <c r="A68" s="35"/>
      <c r="B68" s="35"/>
      <c r="C68" s="60"/>
      <c r="D68" s="35"/>
      <c r="E68" s="35"/>
      <c r="F68" s="35"/>
      <c r="G68" s="35"/>
    </row>
    <row r="69" spans="1:7" ht="12.75">
      <c r="A69" s="35"/>
      <c r="B69" s="35"/>
      <c r="C69" s="60"/>
      <c r="D69" s="35"/>
      <c r="E69" s="35"/>
      <c r="F69" s="35"/>
      <c r="G69" s="35"/>
    </row>
    <row r="70" spans="1:7" ht="12.75">
      <c r="A70" s="35"/>
      <c r="B70" s="35"/>
      <c r="C70" s="60"/>
      <c r="D70" s="35"/>
      <c r="E70" s="35"/>
      <c r="F70" s="35"/>
      <c r="G70" s="35"/>
    </row>
    <row r="71" spans="1:7" ht="12.75">
      <c r="A71" s="35"/>
      <c r="B71" s="35"/>
      <c r="C71" s="60"/>
      <c r="D71" s="35"/>
      <c r="E71" s="35"/>
      <c r="F71" s="35"/>
      <c r="G71" s="35"/>
    </row>
    <row r="72" spans="1:7" ht="12.75">
      <c r="A72" s="35"/>
      <c r="B72" s="35"/>
      <c r="C72" s="60"/>
      <c r="D72" s="35"/>
      <c r="E72" s="35"/>
      <c r="F72" s="35"/>
      <c r="G72" s="35"/>
    </row>
    <row r="73" spans="1:7" ht="12.75">
      <c r="A73" s="35"/>
      <c r="B73" s="35"/>
      <c r="C73" s="60"/>
      <c r="D73" s="35"/>
      <c r="E73" s="35"/>
      <c r="F73" s="35"/>
      <c r="G73" s="35"/>
    </row>
    <row r="74" spans="1:7" ht="12.75">
      <c r="A74" s="35"/>
      <c r="B74" s="35"/>
      <c r="C74" s="60"/>
      <c r="D74" s="35"/>
      <c r="E74" s="35"/>
      <c r="F74" s="35"/>
      <c r="G74" s="35"/>
    </row>
    <row r="75" spans="1:7" ht="12.75">
      <c r="A75" s="35"/>
      <c r="B75" s="35"/>
      <c r="C75" s="60"/>
      <c r="D75" s="35"/>
      <c r="E75" s="35"/>
      <c r="F75" s="35"/>
      <c r="G75" s="35"/>
    </row>
    <row r="76" spans="1:7" ht="12.75">
      <c r="A76" s="35"/>
      <c r="B76" s="35"/>
      <c r="C76" s="60"/>
      <c r="D76" s="35"/>
      <c r="E76" s="35"/>
      <c r="F76" s="35"/>
      <c r="G76" s="35"/>
    </row>
    <row r="77" spans="1:7" ht="12.75">
      <c r="A77" s="35"/>
      <c r="B77" s="35"/>
      <c r="C77" s="60"/>
      <c r="D77" s="35"/>
      <c r="E77" s="35"/>
      <c r="F77" s="35"/>
      <c r="G77" s="35"/>
    </row>
    <row r="78" spans="1:7" ht="12.75">
      <c r="A78" s="35"/>
      <c r="B78" s="35"/>
      <c r="C78" s="60"/>
      <c r="D78" s="35"/>
      <c r="E78" s="35"/>
      <c r="F78" s="35"/>
      <c r="G78" s="35"/>
    </row>
    <row r="79" ht="12.75">
      <c r="G79" s="35"/>
    </row>
  </sheetData>
  <sheetProtection/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Header>&amp;R863-683-8224</oddHeader>
    <oddFooter>&amp;CNON DISCOUNTABLE PG. 5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7.8515625" style="0" customWidth="1"/>
    <col min="2" max="2" width="11.8515625" style="0" customWidth="1"/>
    <col min="3" max="3" width="12.140625" style="0" customWidth="1"/>
    <col min="4" max="4" width="11.140625" style="0" customWidth="1"/>
    <col min="5" max="5" width="13.421875" style="0" customWidth="1"/>
    <col min="6" max="6" width="14.8515625" style="0" customWidth="1"/>
    <col min="7" max="7" width="12.00390625" style="0" customWidth="1"/>
    <col min="8" max="8" width="7.8515625" style="0" customWidth="1"/>
    <col min="9" max="9" width="10.57421875" style="0" customWidth="1"/>
  </cols>
  <sheetData>
    <row r="1" spans="1:9" ht="12.75" customHeight="1">
      <c r="A1" s="333" t="s">
        <v>245</v>
      </c>
      <c r="B1" s="334"/>
      <c r="C1" s="334"/>
      <c r="D1" s="334"/>
      <c r="E1" s="334"/>
      <c r="F1" s="334"/>
      <c r="G1" s="334"/>
      <c r="H1" s="335"/>
      <c r="I1" s="336"/>
    </row>
    <row r="2" spans="1:9" ht="12.75" customHeight="1" thickBot="1">
      <c r="A2" s="337" t="s">
        <v>246</v>
      </c>
      <c r="B2" s="338"/>
      <c r="C2" s="338"/>
      <c r="D2" s="338"/>
      <c r="E2" s="338"/>
      <c r="F2" s="338"/>
      <c r="G2" s="338"/>
      <c r="H2" s="339"/>
      <c r="I2" s="340"/>
    </row>
    <row r="3" spans="1:9" ht="12.75" customHeight="1">
      <c r="A3" s="333" t="s">
        <v>247</v>
      </c>
      <c r="B3" s="334"/>
      <c r="C3" s="334"/>
      <c r="D3" s="334"/>
      <c r="E3" s="334"/>
      <c r="F3" s="334"/>
      <c r="G3" s="334"/>
      <c r="H3" s="335"/>
      <c r="I3" s="336"/>
    </row>
    <row r="4" spans="1:9" ht="12.75" customHeight="1" thickBot="1">
      <c r="A4" s="341" t="s">
        <v>248</v>
      </c>
      <c r="B4" s="342"/>
      <c r="C4" s="342"/>
      <c r="D4" s="342"/>
      <c r="E4" s="342"/>
      <c r="F4" s="342"/>
      <c r="G4" s="342"/>
      <c r="H4" s="343"/>
      <c r="I4" s="344"/>
    </row>
    <row r="5" spans="1:9" ht="12" customHeight="1" thickBot="1">
      <c r="A5" s="221"/>
      <c r="B5" s="220"/>
      <c r="C5" s="220"/>
      <c r="D5" s="220"/>
      <c r="E5" s="220"/>
      <c r="F5" s="220"/>
      <c r="G5" s="220"/>
      <c r="H5" s="218"/>
      <c r="I5" s="264"/>
    </row>
    <row r="6" spans="1:10" ht="18" customHeight="1" thickBot="1">
      <c r="A6" s="345" t="s">
        <v>290</v>
      </c>
      <c r="B6" s="346"/>
      <c r="C6" s="346"/>
      <c r="D6" s="347"/>
      <c r="E6" s="347"/>
      <c r="F6" s="348" t="s">
        <v>243</v>
      </c>
      <c r="G6" s="349" t="s">
        <v>288</v>
      </c>
      <c r="H6" s="350" t="s">
        <v>284</v>
      </c>
      <c r="I6" s="351">
        <f>SUM('ENG PG.1'!E74)</f>
        <v>0</v>
      </c>
      <c r="J6" s="1"/>
    </row>
    <row r="7" spans="1:9" ht="18" customHeight="1" thickBot="1">
      <c r="A7" s="352"/>
      <c r="B7" s="353"/>
      <c r="C7" s="353"/>
      <c r="D7" s="354"/>
      <c r="E7" s="354"/>
      <c r="F7" s="355" t="s">
        <v>244</v>
      </c>
      <c r="G7" s="356" t="s">
        <v>288</v>
      </c>
      <c r="H7" s="350" t="s">
        <v>284</v>
      </c>
      <c r="I7" s="351">
        <f>SUM('ENG PG. 2'!E47)</f>
        <v>0</v>
      </c>
    </row>
    <row r="8" spans="1:9" ht="18" customHeight="1" thickBot="1">
      <c r="A8" s="357"/>
      <c r="B8" s="353"/>
      <c r="C8" s="353"/>
      <c r="D8" s="354"/>
      <c r="E8" s="354"/>
      <c r="F8" s="355" t="s">
        <v>234</v>
      </c>
      <c r="G8" s="356" t="s">
        <v>288</v>
      </c>
      <c r="H8" s="350" t="s">
        <v>284</v>
      </c>
      <c r="I8" s="351">
        <f>SUM('ENG PG. 3'!F51)</f>
        <v>0</v>
      </c>
    </row>
    <row r="9" spans="1:9" ht="18" customHeight="1" thickBot="1">
      <c r="A9" s="352"/>
      <c r="B9" s="353"/>
      <c r="C9" s="353"/>
      <c r="D9" s="354"/>
      <c r="E9" s="354"/>
      <c r="F9" s="355" t="s">
        <v>235</v>
      </c>
      <c r="G9" s="356" t="s">
        <v>288</v>
      </c>
      <c r="H9" s="350" t="s">
        <v>284</v>
      </c>
      <c r="I9" s="351">
        <f>SUM('Spanish PG. 4'!F77)</f>
        <v>0</v>
      </c>
    </row>
    <row r="10" spans="1:9" ht="18" customHeight="1" thickBot="1">
      <c r="A10" s="352"/>
      <c r="B10" s="353"/>
      <c r="C10" s="353"/>
      <c r="D10" s="354"/>
      <c r="E10" s="354"/>
      <c r="F10" s="358" t="s">
        <v>291</v>
      </c>
      <c r="G10" s="356" t="s">
        <v>288</v>
      </c>
      <c r="H10" s="350" t="s">
        <v>284</v>
      </c>
      <c r="I10" s="359">
        <f>SUM('NON DISCOUNT'!F52)</f>
        <v>0</v>
      </c>
    </row>
    <row r="11" spans="1:9" ht="18" customHeight="1" thickBot="1">
      <c r="A11" s="360"/>
      <c r="B11" s="361"/>
      <c r="C11" s="361"/>
      <c r="D11" s="362"/>
      <c r="E11" s="362"/>
      <c r="F11" s="363" t="s">
        <v>292</v>
      </c>
      <c r="G11" s="364" t="s">
        <v>288</v>
      </c>
      <c r="H11" s="350" t="s">
        <v>283</v>
      </c>
      <c r="I11" s="359">
        <f>SUM(I6:I9)</f>
        <v>0</v>
      </c>
    </row>
    <row r="12" spans="1:9" ht="12" customHeight="1" thickBot="1">
      <c r="A12" s="263"/>
      <c r="B12" s="256"/>
      <c r="C12" s="256"/>
      <c r="D12" s="222"/>
      <c r="E12" s="222"/>
      <c r="F12" s="262"/>
      <c r="G12" s="260"/>
      <c r="H12" s="261"/>
      <c r="I12" s="265"/>
    </row>
    <row r="13" spans="1:9" ht="18" customHeight="1" thickBot="1">
      <c r="A13" s="357" t="s">
        <v>289</v>
      </c>
      <c r="B13" s="365">
        <v>0.03</v>
      </c>
      <c r="C13" s="365">
        <v>0.05</v>
      </c>
      <c r="D13" s="365">
        <v>0.06</v>
      </c>
      <c r="E13" s="365">
        <v>0.07</v>
      </c>
      <c r="F13" s="366">
        <v>0.08</v>
      </c>
      <c r="G13" s="354"/>
      <c r="H13" s="367"/>
      <c r="I13" s="368"/>
    </row>
    <row r="14" spans="1:9" ht="18" customHeight="1" thickBot="1">
      <c r="A14" s="369"/>
      <c r="B14" s="370" t="s">
        <v>236</v>
      </c>
      <c r="C14" s="370" t="s">
        <v>237</v>
      </c>
      <c r="D14" s="370" t="s">
        <v>238</v>
      </c>
      <c r="E14" s="370" t="s">
        <v>239</v>
      </c>
      <c r="F14" s="370" t="s">
        <v>240</v>
      </c>
      <c r="G14" s="354"/>
      <c r="H14" s="354"/>
      <c r="I14" s="371"/>
    </row>
    <row r="15" spans="1:9" ht="18" customHeight="1" thickBot="1">
      <c r="A15" s="372"/>
      <c r="B15" s="373">
        <f>IF(AND(200&lt;=I11,I11&lt;=399.99),I11*0.02,0)</f>
        <v>0</v>
      </c>
      <c r="C15" s="373">
        <f>IF(AND(400&lt;=I11,I11&lt;=599.99),I11*0.03,0)</f>
        <v>0</v>
      </c>
      <c r="D15" s="373">
        <f>IF(AND(600&lt;=I11,I11&lt;=999.99),I11*0.05,0)</f>
        <v>0</v>
      </c>
      <c r="E15" s="373">
        <f>IF(AND(1000&lt;=I11,I11&lt;=2499),I11*0.06,0)</f>
        <v>0</v>
      </c>
      <c r="F15" s="373">
        <f>IF(2500&lt;=I11,I11*0.075,0)</f>
        <v>0</v>
      </c>
      <c r="G15" s="370" t="s">
        <v>288</v>
      </c>
      <c r="H15" s="350" t="s">
        <v>287</v>
      </c>
      <c r="I15" s="351">
        <f>SUM(B15+C15+D15+E15+F15)</f>
        <v>0</v>
      </c>
    </row>
    <row r="16" spans="1:9" ht="12" customHeight="1" thickBot="1">
      <c r="A16" s="374"/>
      <c r="B16" s="346"/>
      <c r="C16" s="346"/>
      <c r="D16" s="347"/>
      <c r="E16" s="347"/>
      <c r="F16" s="347"/>
      <c r="G16" s="375"/>
      <c r="H16" s="376"/>
      <c r="I16" s="377"/>
    </row>
    <row r="17" spans="1:9" ht="18" customHeight="1" thickBot="1">
      <c r="A17" s="345" t="s">
        <v>294</v>
      </c>
      <c r="B17" s="346"/>
      <c r="C17" s="346"/>
      <c r="D17" s="347"/>
      <c r="E17" s="378" t="s">
        <v>310</v>
      </c>
      <c r="F17" s="366">
        <v>0.035</v>
      </c>
      <c r="G17" s="375"/>
      <c r="H17" s="379"/>
      <c r="I17" s="368"/>
    </row>
    <row r="18" spans="1:9" ht="18" customHeight="1" thickBot="1">
      <c r="A18" s="352"/>
      <c r="B18" s="380"/>
      <c r="C18" s="380"/>
      <c r="D18" s="381">
        <v>1</v>
      </c>
      <c r="E18" s="382"/>
      <c r="F18" s="382"/>
      <c r="G18" s="383"/>
      <c r="H18" s="384"/>
      <c r="I18" s="385"/>
    </row>
    <row r="19" spans="1:9" ht="18" customHeight="1" thickBot="1">
      <c r="A19" s="360"/>
      <c r="B19" s="361"/>
      <c r="C19" s="361"/>
      <c r="D19" s="362"/>
      <c r="E19" s="386"/>
      <c r="F19" s="373">
        <f>IF(D18=2,((I6+I7+I8+I9+I10)-I15)*0.035,0)</f>
        <v>0</v>
      </c>
      <c r="G19" s="370" t="s">
        <v>288</v>
      </c>
      <c r="H19" s="350" t="s">
        <v>284</v>
      </c>
      <c r="I19" s="351">
        <f>SUM(E19:F19)</f>
        <v>0</v>
      </c>
    </row>
    <row r="20" spans="1:9" ht="12" customHeight="1" thickBot="1">
      <c r="A20" s="360"/>
      <c r="B20" s="361"/>
      <c r="C20" s="361"/>
      <c r="D20" s="362"/>
      <c r="E20" s="362"/>
      <c r="F20" s="362"/>
      <c r="G20" s="387"/>
      <c r="H20" s="388"/>
      <c r="I20" s="385"/>
    </row>
    <row r="21" spans="1:9" ht="18" customHeight="1" thickBot="1">
      <c r="A21" s="389"/>
      <c r="B21" s="390"/>
      <c r="C21" s="391"/>
      <c r="D21" s="392"/>
      <c r="E21" s="392"/>
      <c r="F21" s="393"/>
      <c r="G21" s="370" t="s">
        <v>241</v>
      </c>
      <c r="H21" s="350" t="s">
        <v>283</v>
      </c>
      <c r="I21" s="359">
        <f>SUM(I6:I10)-I15+I19</f>
        <v>0</v>
      </c>
    </row>
    <row r="22" spans="1:9" ht="12" customHeight="1" thickBot="1">
      <c r="A22" s="389"/>
      <c r="B22" s="394"/>
      <c r="C22" s="353"/>
      <c r="D22" s="354"/>
      <c r="E22" s="354"/>
      <c r="F22" s="354"/>
      <c r="G22" s="354"/>
      <c r="H22" s="395"/>
      <c r="I22" s="396"/>
    </row>
    <row r="23" spans="1:9" ht="18" customHeight="1" thickBot="1">
      <c r="A23" s="436" t="s">
        <v>249</v>
      </c>
      <c r="B23" s="437"/>
      <c r="C23" s="437"/>
      <c r="D23" s="437"/>
      <c r="E23" s="437"/>
      <c r="F23" s="437"/>
      <c r="G23" s="437"/>
      <c r="H23" s="437"/>
      <c r="I23" s="438"/>
    </row>
    <row r="24" spans="1:9" ht="18" customHeight="1" thickBot="1">
      <c r="A24" s="397" t="s">
        <v>286</v>
      </c>
      <c r="B24" s="398"/>
      <c r="C24" s="398"/>
      <c r="D24" s="399" t="s">
        <v>281</v>
      </c>
      <c r="E24" s="400"/>
      <c r="F24" s="401"/>
      <c r="G24" s="402"/>
      <c r="H24" s="350" t="s">
        <v>284</v>
      </c>
      <c r="I24" s="403">
        <f>SUM(G24*0.06)</f>
        <v>0</v>
      </c>
    </row>
    <row r="25" spans="1:9" s="35" customFormat="1" ht="18" customHeight="1" thickBot="1">
      <c r="A25" s="357"/>
      <c r="B25" s="383"/>
      <c r="C25" s="380"/>
      <c r="D25" s="399" t="s">
        <v>279</v>
      </c>
      <c r="E25" s="399"/>
      <c r="F25" s="399"/>
      <c r="G25" s="404"/>
      <c r="H25" s="350" t="s">
        <v>284</v>
      </c>
      <c r="I25" s="351">
        <f>SUM(G25*0.065)</f>
        <v>0</v>
      </c>
    </row>
    <row r="26" spans="1:9" s="35" customFormat="1" ht="18" customHeight="1" thickBot="1">
      <c r="A26" s="357"/>
      <c r="B26" s="383"/>
      <c r="C26" s="380"/>
      <c r="D26" s="399" t="s">
        <v>298</v>
      </c>
      <c r="E26" s="399"/>
      <c r="F26" s="399"/>
      <c r="G26" s="404"/>
      <c r="H26" s="350" t="s">
        <v>284</v>
      </c>
      <c r="I26" s="351">
        <f>SUM(G26*0.0675)</f>
        <v>0</v>
      </c>
    </row>
    <row r="27" spans="1:9" s="35" customFormat="1" ht="18" customHeight="1" thickBot="1">
      <c r="A27" s="357"/>
      <c r="B27" s="380"/>
      <c r="C27" s="380" t="s">
        <v>56</v>
      </c>
      <c r="D27" s="399" t="s">
        <v>282</v>
      </c>
      <c r="E27" s="399"/>
      <c r="F27" s="399"/>
      <c r="G27" s="404"/>
      <c r="H27" s="350" t="s">
        <v>284</v>
      </c>
      <c r="I27" s="351">
        <f>SUM(G27*0.07)</f>
        <v>0</v>
      </c>
    </row>
    <row r="28" spans="1:9" s="35" customFormat="1" ht="18" customHeight="1" thickBot="1">
      <c r="A28" s="352"/>
      <c r="B28" s="380"/>
      <c r="C28" s="380"/>
      <c r="D28" s="399" t="s">
        <v>280</v>
      </c>
      <c r="E28" s="399"/>
      <c r="F28" s="399"/>
      <c r="G28" s="404"/>
      <c r="H28" s="350" t="s">
        <v>284</v>
      </c>
      <c r="I28" s="351">
        <f>SUM(G28*0.075)</f>
        <v>0</v>
      </c>
    </row>
    <row r="29" spans="1:9" s="35" customFormat="1" ht="18" customHeight="1" thickBot="1">
      <c r="A29" s="257"/>
      <c r="B29" s="258"/>
      <c r="C29" s="258"/>
      <c r="D29" s="258"/>
      <c r="E29" s="258"/>
      <c r="F29" s="258"/>
      <c r="G29" s="258"/>
      <c r="H29" s="258"/>
      <c r="I29" s="259"/>
    </row>
    <row r="30" spans="1:9" ht="18" customHeight="1" thickBot="1">
      <c r="A30" s="345" t="s">
        <v>285</v>
      </c>
      <c r="B30" s="346" t="s">
        <v>296</v>
      </c>
      <c r="C30" s="346"/>
      <c r="D30" s="346"/>
      <c r="E30" s="346"/>
      <c r="F30" s="346"/>
      <c r="G30" s="346"/>
      <c r="H30" s="350" t="s">
        <v>284</v>
      </c>
      <c r="I30" s="405"/>
    </row>
    <row r="31" spans="1:9" ht="13.5" customHeight="1">
      <c r="A31" s="406"/>
      <c r="B31" s="380" t="s">
        <v>295</v>
      </c>
      <c r="C31" s="407"/>
      <c r="D31" s="407"/>
      <c r="E31" s="407"/>
      <c r="F31" s="407"/>
      <c r="G31" s="408"/>
      <c r="H31" s="408"/>
      <c r="I31" s="409"/>
    </row>
    <row r="32" spans="1:9" ht="22.5" customHeight="1">
      <c r="A32" s="357"/>
      <c r="B32" s="410" t="s">
        <v>297</v>
      </c>
      <c r="C32" s="408"/>
      <c r="D32" s="408"/>
      <c r="E32" s="408"/>
      <c r="F32" s="408"/>
      <c r="G32" s="408"/>
      <c r="H32" s="408"/>
      <c r="I32" s="409"/>
    </row>
    <row r="33" spans="1:9" ht="21" customHeight="1" thickBot="1">
      <c r="A33" s="411"/>
      <c r="B33" s="412"/>
      <c r="C33" s="413"/>
      <c r="D33" s="413"/>
      <c r="E33" s="413"/>
      <c r="F33" s="362"/>
      <c r="G33" s="361"/>
      <c r="H33" s="388"/>
      <c r="I33" s="414"/>
    </row>
    <row r="34" spans="1:9" ht="18" customHeight="1" thickBot="1">
      <c r="A34" s="357"/>
      <c r="B34" s="408"/>
      <c r="C34" s="354"/>
      <c r="D34" s="354"/>
      <c r="E34" s="353"/>
      <c r="F34" s="354"/>
      <c r="G34" s="408"/>
      <c r="H34" s="354"/>
      <c r="I34" s="354"/>
    </row>
    <row r="35" spans="1:9" ht="18" customHeight="1" thickBot="1">
      <c r="A35" s="389"/>
      <c r="B35" s="390" t="s">
        <v>242</v>
      </c>
      <c r="C35" s="391"/>
      <c r="D35" s="392"/>
      <c r="E35" s="392"/>
      <c r="F35" s="393"/>
      <c r="G35" s="370" t="s">
        <v>293</v>
      </c>
      <c r="H35" s="350" t="s">
        <v>283</v>
      </c>
      <c r="I35" s="359">
        <f>SUM(I21,I24,I25,I26,I27,I28,I30)</f>
        <v>0</v>
      </c>
    </row>
    <row r="36" ht="18" customHeight="1" thickBot="1"/>
    <row r="37" spans="1:9" ht="18" customHeight="1">
      <c r="A37" s="225" t="s">
        <v>250</v>
      </c>
      <c r="B37" s="226"/>
      <c r="C37" s="226"/>
      <c r="D37" s="227"/>
      <c r="E37" s="231" t="s">
        <v>251</v>
      </c>
      <c r="F37" s="226"/>
      <c r="G37" s="226"/>
      <c r="H37" s="226"/>
      <c r="I37" s="227"/>
    </row>
    <row r="38" spans="1:9" ht="18" customHeight="1">
      <c r="A38" s="228" t="s">
        <v>252</v>
      </c>
      <c r="B38" s="40"/>
      <c r="C38" s="40"/>
      <c r="D38" s="229"/>
      <c r="E38" s="228" t="s">
        <v>253</v>
      </c>
      <c r="F38" s="40"/>
      <c r="G38" s="40"/>
      <c r="H38" s="40"/>
      <c r="I38" s="229"/>
    </row>
    <row r="39" spans="1:9" ht="18" customHeight="1">
      <c r="A39" s="278" t="s">
        <v>309</v>
      </c>
      <c r="B39" s="40"/>
      <c r="C39" s="40"/>
      <c r="D39" s="229"/>
      <c r="E39" s="228"/>
      <c r="F39" s="40"/>
      <c r="G39" s="40"/>
      <c r="H39" s="40"/>
      <c r="I39" s="229"/>
    </row>
    <row r="40" spans="1:9" ht="12.75">
      <c r="A40" s="228" t="s">
        <v>254</v>
      </c>
      <c r="B40" s="40"/>
      <c r="C40" s="40"/>
      <c r="D40" s="229"/>
      <c r="E40" s="233" t="s">
        <v>255</v>
      </c>
      <c r="F40" s="40"/>
      <c r="G40" s="40"/>
      <c r="H40" s="40"/>
      <c r="I40" s="229"/>
    </row>
    <row r="41" spans="1:9" ht="12.75">
      <c r="A41" s="233" t="s">
        <v>256</v>
      </c>
      <c r="B41" s="40"/>
      <c r="C41" s="40"/>
      <c r="D41" s="229"/>
      <c r="E41" s="233" t="s">
        <v>257</v>
      </c>
      <c r="F41" s="40"/>
      <c r="G41" s="40"/>
      <c r="H41" s="40"/>
      <c r="I41" s="229"/>
    </row>
    <row r="42" spans="1:9" ht="13.5" thickBot="1">
      <c r="A42" s="224" t="s">
        <v>268</v>
      </c>
      <c r="B42" s="222"/>
      <c r="C42" s="222"/>
      <c r="D42" s="230"/>
      <c r="E42" s="232" t="s">
        <v>258</v>
      </c>
      <c r="F42" s="223"/>
      <c r="G42" s="222"/>
      <c r="H42" s="222"/>
      <c r="I42" s="230"/>
    </row>
    <row r="43" ht="18" customHeight="1" thickBot="1">
      <c r="A43" s="1" t="s">
        <v>269</v>
      </c>
    </row>
    <row r="44" spans="1:9" ht="18.75" customHeight="1">
      <c r="A44" s="225" t="s">
        <v>259</v>
      </c>
      <c r="B44" s="236" t="s">
        <v>260</v>
      </c>
      <c r="C44" s="236"/>
      <c r="D44" s="236"/>
      <c r="E44" s="236"/>
      <c r="F44" s="235"/>
      <c r="G44" s="236" t="s">
        <v>261</v>
      </c>
      <c r="H44" s="236"/>
      <c r="I44" s="240"/>
    </row>
    <row r="45" spans="1:9" ht="20.25" customHeight="1">
      <c r="A45" s="228"/>
      <c r="B45" s="238" t="s">
        <v>262</v>
      </c>
      <c r="C45" s="238"/>
      <c r="D45" s="238"/>
      <c r="E45" s="238"/>
      <c r="F45" s="238"/>
      <c r="G45" s="234"/>
      <c r="H45" s="234"/>
      <c r="I45" s="229"/>
    </row>
    <row r="46" spans="1:9" ht="17.25" customHeight="1">
      <c r="A46" s="228"/>
      <c r="B46" s="239" t="s">
        <v>263</v>
      </c>
      <c r="C46" s="239"/>
      <c r="D46" s="239"/>
      <c r="E46" s="239" t="s">
        <v>264</v>
      </c>
      <c r="F46" s="234"/>
      <c r="G46" s="238" t="s">
        <v>265</v>
      </c>
      <c r="H46" s="238"/>
      <c r="I46" s="229"/>
    </row>
    <row r="47" spans="1:9" ht="17.25" customHeight="1">
      <c r="A47" s="233" t="s">
        <v>266</v>
      </c>
      <c r="B47" s="239" t="s">
        <v>260</v>
      </c>
      <c r="C47" s="239"/>
      <c r="D47" s="239"/>
      <c r="E47" s="239"/>
      <c r="F47" s="234"/>
      <c r="G47" s="238" t="s">
        <v>261</v>
      </c>
      <c r="H47" s="238"/>
      <c r="I47" s="229"/>
    </row>
    <row r="48" spans="1:9" ht="17.25" customHeight="1">
      <c r="A48" s="228"/>
      <c r="B48" s="238" t="s">
        <v>262</v>
      </c>
      <c r="C48" s="238"/>
      <c r="D48" s="238"/>
      <c r="E48" s="238"/>
      <c r="F48" s="238"/>
      <c r="G48" s="234"/>
      <c r="H48" s="234"/>
      <c r="I48" s="229"/>
    </row>
    <row r="49" spans="1:9" ht="21" customHeight="1">
      <c r="A49" s="228"/>
      <c r="B49" s="239" t="s">
        <v>263</v>
      </c>
      <c r="C49" s="239"/>
      <c r="D49" s="239"/>
      <c r="E49" s="239" t="s">
        <v>264</v>
      </c>
      <c r="F49" s="234"/>
      <c r="G49" s="238" t="s">
        <v>265</v>
      </c>
      <c r="H49" s="238"/>
      <c r="I49" s="229"/>
    </row>
    <row r="50" spans="1:9" ht="21.75" customHeight="1">
      <c r="A50" s="241" t="s">
        <v>267</v>
      </c>
      <c r="B50" s="237"/>
      <c r="C50" s="237"/>
      <c r="D50" s="237"/>
      <c r="E50" s="237"/>
      <c r="F50" s="237"/>
      <c r="G50" s="237"/>
      <c r="H50" s="237"/>
      <c r="I50" s="242"/>
    </row>
    <row r="51" spans="1:9" ht="13.5" thickBot="1">
      <c r="A51" s="266" t="s">
        <v>299</v>
      </c>
      <c r="B51" s="222"/>
      <c r="C51" s="222"/>
      <c r="D51" s="222"/>
      <c r="E51" s="222"/>
      <c r="F51" s="222"/>
      <c r="G51" s="222"/>
      <c r="H51" s="222"/>
      <c r="I51" s="230"/>
    </row>
    <row r="52" ht="13.5" thickBot="1"/>
    <row r="53" spans="1:5" ht="13.5" thickBot="1">
      <c r="A53" s="234" t="s">
        <v>270</v>
      </c>
      <c r="B53" s="234"/>
      <c r="C53" s="234"/>
      <c r="D53" s="219" t="s">
        <v>271</v>
      </c>
      <c r="E53" s="219" t="s">
        <v>272</v>
      </c>
    </row>
  </sheetData>
  <sheetProtection selectLockedCells="1" selectUnlockedCells="1"/>
  <mergeCells count="1">
    <mergeCell ref="A23:I23"/>
  </mergeCells>
  <printOptions/>
  <pageMargins left="0.75" right="0.75" top="0.52" bottom="0.48" header="0.5" footer="0.5"/>
  <pageSetup fitToHeight="1" fitToWidth="1" horizontalDpi="600" verticalDpi="600" orientation="portrait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keith</cp:lastModifiedBy>
  <cp:lastPrinted>2018-06-13T11:31:04Z</cp:lastPrinted>
  <dcterms:created xsi:type="dcterms:W3CDTF">1999-08-07T12:45:44Z</dcterms:created>
  <dcterms:modified xsi:type="dcterms:W3CDTF">2023-05-01T02:45:11Z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